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ПО-2026\УЧЕБНЫЕ ПЛАНЫ_НПО_25-26\"/>
    </mc:Choice>
  </mc:AlternateContent>
  <bookViews>
    <workbookView xWindow="0" yWindow="0" windowWidth="20955" windowHeight="9720" tabRatio="750" activeTab="2"/>
  </bookViews>
  <sheets>
    <sheet name="ТИТУЛ" sheetId="1" r:id="rId1"/>
    <sheet name="график УП" sheetId="19" r:id="rId2"/>
    <sheet name="План " sheetId="18" r:id="rId3"/>
    <sheet name="КУГ 1" sheetId="17" r:id="rId4"/>
    <sheet name="КУГ 2" sheetId="20" r:id="rId5"/>
    <sheet name="ОК и ПК" sheetId="11" r:id="rId6"/>
  </sheets>
  <externalReferences>
    <externalReference r:id="rId7"/>
  </externalReferences>
  <definedNames>
    <definedName name="_xlnm.Print_Area" localSheetId="3">'КУГ 1'!$A$1:$BD$50</definedName>
    <definedName name="_xlnm.Print_Area" localSheetId="4">'КУГ 2'!$A$1:$BB$42</definedName>
    <definedName name="_xlnm.Print_Area" localSheetId="5">'ОК и ПК'!$A$1:$B$5</definedName>
    <definedName name="_xlnm.Print_Area" localSheetId="2">'План '!$A$1:$Z$36</definedName>
  </definedNames>
  <calcPr calcId="162913"/>
</workbook>
</file>

<file path=xl/calcChain.xml><?xml version="1.0" encoding="utf-8"?>
<calcChain xmlns="http://schemas.openxmlformats.org/spreadsheetml/2006/main">
  <c r="AB36" i="20" l="1"/>
  <c r="BB17" i="20"/>
  <c r="BB26" i="20"/>
  <c r="X26" i="20"/>
  <c r="W26" i="20"/>
  <c r="D26" i="20"/>
  <c r="BA39" i="20"/>
  <c r="AZ39" i="20"/>
  <c r="AC36" i="20"/>
  <c r="AD36" i="20"/>
  <c r="AE36" i="20"/>
  <c r="AF36" i="20"/>
  <c r="AG36" i="20"/>
  <c r="AH36" i="20"/>
  <c r="AI36" i="20"/>
  <c r="AJ36" i="20"/>
  <c r="AK36" i="20"/>
  <c r="AL36" i="20"/>
  <c r="AM36" i="20"/>
  <c r="AN36" i="20"/>
  <c r="AO36" i="20"/>
  <c r="AP36" i="20"/>
  <c r="AQ36" i="20"/>
  <c r="AR36" i="20"/>
  <c r="AS36" i="20"/>
  <c r="AT36" i="20"/>
  <c r="AU36" i="20"/>
  <c r="AV36" i="20"/>
  <c r="AW36" i="20"/>
  <c r="AX36" i="20"/>
  <c r="AY36" i="20"/>
  <c r="BB35" i="20"/>
  <c r="F36" i="20"/>
  <c r="F39" i="20" s="1"/>
  <c r="G36" i="20"/>
  <c r="G39" i="20" s="1"/>
  <c r="H36" i="20"/>
  <c r="H39" i="20" s="1"/>
  <c r="I36" i="20"/>
  <c r="I39" i="20" s="1"/>
  <c r="J36" i="20"/>
  <c r="J39" i="20" s="1"/>
  <c r="K36" i="20"/>
  <c r="K39" i="20" s="1"/>
  <c r="L36" i="20"/>
  <c r="L39" i="20" s="1"/>
  <c r="M36" i="20"/>
  <c r="M39" i="20" s="1"/>
  <c r="N36" i="20"/>
  <c r="N39" i="20" s="1"/>
  <c r="O36" i="20"/>
  <c r="O39" i="20" s="1"/>
  <c r="P36" i="20"/>
  <c r="P39" i="20" s="1"/>
  <c r="Q36" i="20"/>
  <c r="Q39" i="20" s="1"/>
  <c r="R36" i="20"/>
  <c r="R39" i="20" s="1"/>
  <c r="S36" i="20"/>
  <c r="S39" i="20" s="1"/>
  <c r="T36" i="20"/>
  <c r="T39" i="20" s="1"/>
  <c r="U36" i="20"/>
  <c r="U39" i="20" s="1"/>
  <c r="V36" i="20"/>
  <c r="V39" i="20" s="1"/>
  <c r="Y26" i="20" l="1"/>
  <c r="C26" i="20"/>
  <c r="Y36" i="20"/>
  <c r="X32" i="20"/>
  <c r="X33" i="20"/>
  <c r="X34" i="20"/>
  <c r="W32" i="20"/>
  <c r="Y32" i="20" s="1"/>
  <c r="W33" i="20"/>
  <c r="W34" i="20"/>
  <c r="X28" i="20"/>
  <c r="X29" i="20"/>
  <c r="X30" i="20"/>
  <c r="W28" i="20"/>
  <c r="W29" i="20"/>
  <c r="W30" i="20"/>
  <c r="X19" i="20"/>
  <c r="X20" i="20"/>
  <c r="X21" i="20"/>
  <c r="X22" i="20"/>
  <c r="X23" i="20"/>
  <c r="X24" i="20"/>
  <c r="X25" i="20"/>
  <c r="X18" i="20"/>
  <c r="W19" i="20"/>
  <c r="Y19" i="20" s="1"/>
  <c r="W20" i="20"/>
  <c r="W21" i="20"/>
  <c r="Y21" i="20" s="1"/>
  <c r="W22" i="20"/>
  <c r="W23" i="20"/>
  <c r="W24" i="20"/>
  <c r="W25" i="20"/>
  <c r="W18" i="20"/>
  <c r="X13" i="20"/>
  <c r="X14" i="20"/>
  <c r="X15" i="20"/>
  <c r="X16" i="20"/>
  <c r="X17" i="20"/>
  <c r="X12" i="20"/>
  <c r="W13" i="20"/>
  <c r="W14" i="20"/>
  <c r="W15" i="20"/>
  <c r="W16" i="20"/>
  <c r="W17" i="20"/>
  <c r="W12" i="20"/>
  <c r="X5" i="20"/>
  <c r="X6" i="20"/>
  <c r="X7" i="20"/>
  <c r="X8" i="20"/>
  <c r="X9" i="20"/>
  <c r="X10" i="20"/>
  <c r="X11" i="20"/>
  <c r="X4" i="20"/>
  <c r="W5" i="20"/>
  <c r="W6" i="20"/>
  <c r="W7" i="20"/>
  <c r="W8" i="20"/>
  <c r="W9" i="20"/>
  <c r="W10" i="20"/>
  <c r="W11" i="20"/>
  <c r="W4" i="20"/>
  <c r="E32" i="20"/>
  <c r="E33" i="20"/>
  <c r="E34" i="20"/>
  <c r="E28" i="20"/>
  <c r="E29" i="20"/>
  <c r="E30" i="20"/>
  <c r="E24" i="20"/>
  <c r="E25" i="20"/>
  <c r="E19" i="20"/>
  <c r="E20" i="20"/>
  <c r="E21" i="20"/>
  <c r="E22" i="20"/>
  <c r="E23" i="20"/>
  <c r="E18" i="20"/>
  <c r="E14" i="20"/>
  <c r="E17" i="20"/>
  <c r="E12" i="20"/>
  <c r="E5" i="20"/>
  <c r="E6" i="20"/>
  <c r="E7" i="20"/>
  <c r="E8" i="20"/>
  <c r="E9" i="20"/>
  <c r="E10" i="20"/>
  <c r="E11" i="20"/>
  <c r="E4" i="20"/>
  <c r="D32" i="20"/>
  <c r="D33" i="20"/>
  <c r="D34" i="20"/>
  <c r="D28" i="20"/>
  <c r="D29" i="20"/>
  <c r="D30" i="20"/>
  <c r="D19" i="20"/>
  <c r="D20" i="20"/>
  <c r="D21" i="20"/>
  <c r="D22" i="20"/>
  <c r="D23" i="20"/>
  <c r="D24" i="20"/>
  <c r="D25" i="20"/>
  <c r="D18" i="20"/>
  <c r="D13" i="20"/>
  <c r="D14" i="20"/>
  <c r="D15" i="20"/>
  <c r="D16" i="20"/>
  <c r="D17" i="20"/>
  <c r="D12" i="20"/>
  <c r="D5" i="20"/>
  <c r="D6" i="20"/>
  <c r="D7" i="20"/>
  <c r="D8" i="20"/>
  <c r="D9" i="20"/>
  <c r="D10" i="20"/>
  <c r="D11" i="20"/>
  <c r="D4" i="20"/>
  <c r="AA39" i="20"/>
  <c r="BB38" i="20"/>
  <c r="Y38" i="20"/>
  <c r="BB37" i="20"/>
  <c r="Y37" i="20"/>
  <c r="AY39" i="20"/>
  <c r="AX39" i="20"/>
  <c r="AW39" i="20"/>
  <c r="AV39" i="20"/>
  <c r="AU39" i="20"/>
  <c r="AT39" i="20"/>
  <c r="AS39" i="20"/>
  <c r="AR39" i="20"/>
  <c r="AQ39" i="20"/>
  <c r="AP39" i="20"/>
  <c r="AO39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BB34" i="20"/>
  <c r="BB33" i="20"/>
  <c r="BB32" i="20"/>
  <c r="BB31" i="20"/>
  <c r="Y31" i="20"/>
  <c r="BB30" i="20"/>
  <c r="BB29" i="20"/>
  <c r="BB28" i="20"/>
  <c r="BB27" i="20"/>
  <c r="Y27" i="20"/>
  <c r="BB25" i="20"/>
  <c r="BB24" i="20"/>
  <c r="BB23" i="20"/>
  <c r="Y23" i="20"/>
  <c r="BB22" i="20"/>
  <c r="BB21" i="20"/>
  <c r="BB20" i="20"/>
  <c r="BB19" i="20"/>
  <c r="BB18" i="20"/>
  <c r="BB16" i="20"/>
  <c r="BB15" i="20"/>
  <c r="BB14" i="20"/>
  <c r="BB13" i="20"/>
  <c r="BB12" i="20"/>
  <c r="BB11" i="20"/>
  <c r="BB10" i="20"/>
  <c r="BB9" i="20"/>
  <c r="BB8" i="20"/>
  <c r="BB7" i="20"/>
  <c r="BB6" i="20"/>
  <c r="BB5" i="20"/>
  <c r="BB4" i="20"/>
  <c r="BA36" i="20"/>
  <c r="BA44" i="17"/>
  <c r="BA47" i="17" s="1"/>
  <c r="AE44" i="17"/>
  <c r="AE47" i="17" s="1"/>
  <c r="AF44" i="17"/>
  <c r="AF47" i="17" s="1"/>
  <c r="AG44" i="17"/>
  <c r="AG47" i="17" s="1"/>
  <c r="AH44" i="17"/>
  <c r="AH47" i="17" s="1"/>
  <c r="AI44" i="17"/>
  <c r="AI47" i="17" s="1"/>
  <c r="AJ44" i="17"/>
  <c r="AJ47" i="17" s="1"/>
  <c r="AK44" i="17"/>
  <c r="AK47" i="17" s="1"/>
  <c r="AL44" i="17"/>
  <c r="AL47" i="17" s="1"/>
  <c r="AM44" i="17"/>
  <c r="AM47" i="17" s="1"/>
  <c r="AN44" i="17"/>
  <c r="AN47" i="17" s="1"/>
  <c r="AO44" i="17"/>
  <c r="AO47" i="17" s="1"/>
  <c r="AP44" i="17"/>
  <c r="AP47" i="17" s="1"/>
  <c r="AQ44" i="17"/>
  <c r="AQ47" i="17" s="1"/>
  <c r="AR44" i="17"/>
  <c r="AR47" i="17" s="1"/>
  <c r="AS44" i="17"/>
  <c r="AS47" i="17" s="1"/>
  <c r="AT44" i="17"/>
  <c r="AT47" i="17" s="1"/>
  <c r="AU44" i="17"/>
  <c r="AU47" i="17" s="1"/>
  <c r="AV44" i="17"/>
  <c r="AV47" i="17" s="1"/>
  <c r="AW44" i="17"/>
  <c r="AW47" i="17" s="1"/>
  <c r="AX44" i="17"/>
  <c r="AX47" i="17" s="1"/>
  <c r="AY44" i="17"/>
  <c r="AY47" i="17" s="1"/>
  <c r="AZ44" i="17"/>
  <c r="AZ47" i="17" s="1"/>
  <c r="AD44" i="17"/>
  <c r="AD47" i="17" s="1"/>
  <c r="E16" i="17"/>
  <c r="BC33" i="17"/>
  <c r="BB33" i="17"/>
  <c r="BC29" i="17"/>
  <c r="BB29" i="17"/>
  <c r="BC25" i="17"/>
  <c r="BC26" i="17"/>
  <c r="BC27" i="17"/>
  <c r="BC28" i="17"/>
  <c r="BC24" i="17"/>
  <c r="BB25" i="17"/>
  <c r="BB26" i="17"/>
  <c r="BB27" i="17"/>
  <c r="BB24" i="17"/>
  <c r="BD46" i="17"/>
  <c r="BD45" i="17"/>
  <c r="Y18" i="20" l="1"/>
  <c r="Y25" i="20"/>
  <c r="Y24" i="20"/>
  <c r="Y33" i="20"/>
  <c r="Y20" i="20"/>
  <c r="BB39" i="20"/>
  <c r="Y12" i="20"/>
  <c r="C21" i="20"/>
  <c r="C31" i="20"/>
  <c r="C12" i="20"/>
  <c r="C24" i="20"/>
  <c r="C20" i="20"/>
  <c r="C32" i="20"/>
  <c r="C23" i="20"/>
  <c r="C19" i="20"/>
  <c r="C18" i="20"/>
  <c r="C27" i="20"/>
  <c r="C33" i="20"/>
  <c r="C25" i="20"/>
  <c r="Y9" i="20"/>
  <c r="C9" i="20" s="1"/>
  <c r="Y29" i="20"/>
  <c r="C29" i="20" s="1"/>
  <c r="Y11" i="20"/>
  <c r="C11" i="20" s="1"/>
  <c r="Y5" i="20"/>
  <c r="C5" i="20" s="1"/>
  <c r="Y28" i="20"/>
  <c r="C28" i="20" s="1"/>
  <c r="Y8" i="20"/>
  <c r="C8" i="20" s="1"/>
  <c r="Y17" i="20"/>
  <c r="C17" i="20" s="1"/>
  <c r="Y13" i="20"/>
  <c r="C13" i="20" s="1"/>
  <c r="BD33" i="17"/>
  <c r="W39" i="20"/>
  <c r="Y10" i="20"/>
  <c r="C10" i="20" s="1"/>
  <c r="Y6" i="20"/>
  <c r="C6" i="20" s="1"/>
  <c r="Y14" i="20"/>
  <c r="C14" i="20" s="1"/>
  <c r="Y15" i="20"/>
  <c r="C15" i="20" s="1"/>
  <c r="Y30" i="20"/>
  <c r="C30" i="20" s="1"/>
  <c r="X39" i="20"/>
  <c r="X41" i="20"/>
  <c r="Y34" i="20"/>
  <c r="C34" i="20" s="1"/>
  <c r="Y22" i="20"/>
  <c r="C22" i="20" s="1"/>
  <c r="Y16" i="20"/>
  <c r="C16" i="20" s="1"/>
  <c r="W41" i="20"/>
  <c r="Y7" i="20"/>
  <c r="C7" i="20" s="1"/>
  <c r="Y4" i="20"/>
  <c r="X36" i="20"/>
  <c r="W36" i="20"/>
  <c r="AZ36" i="20"/>
  <c r="C4" i="20" l="1"/>
  <c r="Y39" i="20"/>
  <c r="C39" i="20"/>
  <c r="BD18" i="17" l="1"/>
  <c r="BD19" i="17"/>
  <c r="BD20" i="17"/>
  <c r="BD21" i="17"/>
  <c r="BD22" i="17"/>
  <c r="BD23" i="17"/>
  <c r="BD24" i="17"/>
  <c r="BD25" i="17"/>
  <c r="BD26" i="17"/>
  <c r="BD27" i="17"/>
  <c r="BD28" i="17"/>
  <c r="BD29" i="17"/>
  <c r="BD30" i="17"/>
  <c r="BD31" i="17"/>
  <c r="BD32" i="17"/>
  <c r="BD34" i="17"/>
  <c r="BD35" i="17"/>
  <c r="BC5" i="17"/>
  <c r="BC6" i="17"/>
  <c r="BC7" i="17"/>
  <c r="BC8" i="17"/>
  <c r="BC9" i="17"/>
  <c r="BC10" i="17"/>
  <c r="BC11" i="17"/>
  <c r="BC12" i="17"/>
  <c r="BC13" i="17"/>
  <c r="BC14" i="17"/>
  <c r="BC15" i="17"/>
  <c r="BC16" i="17"/>
  <c r="BC17" i="17"/>
  <c r="BC4" i="17"/>
  <c r="BB5" i="17"/>
  <c r="BD5" i="17" s="1"/>
  <c r="BB6" i="17"/>
  <c r="BB7" i="17"/>
  <c r="BB8" i="17"/>
  <c r="BD8" i="17" s="1"/>
  <c r="BB9" i="17"/>
  <c r="BB10" i="17"/>
  <c r="BB11" i="17"/>
  <c r="BB12" i="17"/>
  <c r="BD12" i="17" s="1"/>
  <c r="BB13" i="17"/>
  <c r="BD13" i="17" s="1"/>
  <c r="BB14" i="17"/>
  <c r="BB15" i="17"/>
  <c r="BB16" i="17"/>
  <c r="BD16" i="17" s="1"/>
  <c r="BB17" i="17"/>
  <c r="BD17" i="17" s="1"/>
  <c r="BB4" i="17"/>
  <c r="E33" i="17"/>
  <c r="E34" i="17"/>
  <c r="E35" i="17"/>
  <c r="D33" i="17"/>
  <c r="D34" i="17"/>
  <c r="D35" i="17"/>
  <c r="E25" i="17"/>
  <c r="E26" i="17"/>
  <c r="E27" i="17"/>
  <c r="E28" i="17"/>
  <c r="E29" i="17"/>
  <c r="E30" i="17"/>
  <c r="E31" i="17"/>
  <c r="E24" i="17"/>
  <c r="E5" i="17"/>
  <c r="E6" i="17"/>
  <c r="E7" i="17"/>
  <c r="E8" i="17"/>
  <c r="E9" i="17"/>
  <c r="E10" i="17"/>
  <c r="E11" i="17"/>
  <c r="E12" i="17"/>
  <c r="E13" i="17"/>
  <c r="E14" i="17"/>
  <c r="E15" i="17"/>
  <c r="E17" i="17"/>
  <c r="E4" i="17"/>
  <c r="H44" i="17"/>
  <c r="H47" i="17" s="1"/>
  <c r="I44" i="17"/>
  <c r="I47" i="17" s="1"/>
  <c r="J44" i="17"/>
  <c r="J47" i="17" s="1"/>
  <c r="K44" i="17"/>
  <c r="K47" i="17" s="1"/>
  <c r="L44" i="17"/>
  <c r="L47" i="17" s="1"/>
  <c r="M44" i="17"/>
  <c r="M47" i="17" s="1"/>
  <c r="N44" i="17"/>
  <c r="N47" i="17" s="1"/>
  <c r="O44" i="17"/>
  <c r="O47" i="17" s="1"/>
  <c r="P44" i="17"/>
  <c r="P47" i="17" s="1"/>
  <c r="Q44" i="17"/>
  <c r="Q47" i="17" s="1"/>
  <c r="R44" i="17"/>
  <c r="R47" i="17" s="1"/>
  <c r="S44" i="17"/>
  <c r="S47" i="17" s="1"/>
  <c r="T44" i="17"/>
  <c r="T47" i="17" s="1"/>
  <c r="U44" i="17"/>
  <c r="U47" i="17" s="1"/>
  <c r="V44" i="17"/>
  <c r="V47" i="17" s="1"/>
  <c r="W44" i="17"/>
  <c r="W47" i="17" s="1"/>
  <c r="G44" i="17"/>
  <c r="G47" i="17" s="1"/>
  <c r="D25" i="17"/>
  <c r="D26" i="17"/>
  <c r="D27" i="17"/>
  <c r="D28" i="17"/>
  <c r="D29" i="17"/>
  <c r="D30" i="17"/>
  <c r="D31" i="17"/>
  <c r="D2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4" i="17"/>
  <c r="Y25" i="17"/>
  <c r="Y26" i="17"/>
  <c r="Y27" i="17"/>
  <c r="Y28" i="17"/>
  <c r="Y29" i="17"/>
  <c r="Y30" i="17"/>
  <c r="Y31" i="17"/>
  <c r="Y24" i="17"/>
  <c r="X25" i="17"/>
  <c r="X26" i="17"/>
  <c r="X27" i="17"/>
  <c r="X28" i="17"/>
  <c r="X29" i="17"/>
  <c r="X30" i="17"/>
  <c r="X31" i="17"/>
  <c r="X24" i="17"/>
  <c r="Y5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4" i="17"/>
  <c r="X5" i="17"/>
  <c r="X6" i="17"/>
  <c r="X7" i="17"/>
  <c r="X8" i="17"/>
  <c r="X9" i="17"/>
  <c r="X10" i="17"/>
  <c r="X11" i="17"/>
  <c r="X12" i="17"/>
  <c r="X13" i="17"/>
  <c r="X14" i="17"/>
  <c r="X15" i="17"/>
  <c r="X16" i="17"/>
  <c r="X17" i="17"/>
  <c r="X4" i="17"/>
  <c r="BD9" i="17" l="1"/>
  <c r="BD15" i="17"/>
  <c r="BD11" i="17"/>
  <c r="BD7" i="17"/>
  <c r="BC44" i="17"/>
  <c r="Z16" i="17"/>
  <c r="C16" i="17" s="1"/>
  <c r="BD14" i="17"/>
  <c r="BD10" i="17"/>
  <c r="BD6" i="17"/>
  <c r="Y44" i="17"/>
  <c r="X44" i="17"/>
  <c r="BD4" i="17"/>
  <c r="BB44" i="17"/>
  <c r="BG9" i="19"/>
  <c r="BC7" i="19"/>
  <c r="X49" i="17"/>
  <c r="Y49" i="17"/>
  <c r="Z5" i="17"/>
  <c r="Z6" i="17"/>
  <c r="Z7" i="17"/>
  <c r="Z8" i="17"/>
  <c r="Z9" i="17"/>
  <c r="Z10" i="17"/>
  <c r="Z11" i="17"/>
  <c r="Z12" i="17"/>
  <c r="Z13" i="17"/>
  <c r="Z14" i="17"/>
  <c r="Z15" i="17"/>
  <c r="Z17" i="17"/>
  <c r="C17" i="17" s="1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5" i="17"/>
  <c r="Z46" i="17"/>
  <c r="Z4" i="17"/>
  <c r="BD42" i="17"/>
  <c r="BD41" i="17"/>
  <c r="BD40" i="17"/>
  <c r="BD39" i="17"/>
  <c r="BD38" i="17"/>
  <c r="BD37" i="17"/>
  <c r="BD36" i="17"/>
  <c r="BD43" i="17"/>
  <c r="X47" i="17"/>
  <c r="Y47" i="17"/>
  <c r="AB47" i="17"/>
  <c r="AC47" i="17"/>
  <c r="BB47" i="17"/>
  <c r="BC47" i="17"/>
  <c r="I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K29" i="18"/>
  <c r="L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N22" i="18"/>
  <c r="O22" i="18"/>
  <c r="P22" i="18"/>
  <c r="Q22" i="18"/>
  <c r="R22" i="18"/>
  <c r="S22" i="18"/>
  <c r="T22" i="18"/>
  <c r="U22" i="18"/>
  <c r="V22" i="18"/>
  <c r="W22" i="18"/>
  <c r="X22" i="18"/>
  <c r="Z22" i="18"/>
  <c r="M37" i="18"/>
  <c r="J37" i="18"/>
  <c r="I37" i="18"/>
  <c r="M31" i="18"/>
  <c r="M32" i="18"/>
  <c r="M33" i="18"/>
  <c r="M34" i="18"/>
  <c r="M35" i="18"/>
  <c r="M36" i="18"/>
  <c r="M30" i="18"/>
  <c r="I31" i="18"/>
  <c r="I32" i="18"/>
  <c r="I33" i="18"/>
  <c r="I34" i="18"/>
  <c r="I35" i="18"/>
  <c r="I36" i="18"/>
  <c r="I30" i="18"/>
  <c r="M25" i="18"/>
  <c r="M28" i="18"/>
  <c r="M23" i="18"/>
  <c r="I24" i="18"/>
  <c r="I25" i="18"/>
  <c r="I26" i="18"/>
  <c r="I27" i="18"/>
  <c r="I28" i="18"/>
  <c r="I23" i="18"/>
  <c r="I22" i="18" s="1"/>
  <c r="J24" i="18"/>
  <c r="J25" i="18"/>
  <c r="J26" i="18"/>
  <c r="J27" i="18"/>
  <c r="J28" i="18"/>
  <c r="J23" i="18"/>
  <c r="U56" i="18"/>
  <c r="R56" i="18"/>
  <c r="O5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M7" i="18"/>
  <c r="J7" i="18"/>
  <c r="I7" i="18"/>
  <c r="C37" i="17" l="1"/>
  <c r="C15" i="17"/>
  <c r="C10" i="17"/>
  <c r="BD47" i="17"/>
  <c r="M29" i="18"/>
  <c r="J22" i="18"/>
  <c r="D31" i="20"/>
  <c r="C39" i="17"/>
  <c r="H20" i="18"/>
  <c r="I29" i="18"/>
  <c r="E31" i="20"/>
  <c r="C27" i="17"/>
  <c r="C43" i="17"/>
  <c r="C36" i="17"/>
  <c r="C40" i="17"/>
  <c r="C42" i="17"/>
  <c r="C18" i="17"/>
  <c r="C20" i="17"/>
  <c r="C22" i="17"/>
  <c r="C38" i="17"/>
  <c r="C41" i="17"/>
  <c r="C26" i="17"/>
  <c r="C21" i="17"/>
  <c r="C19" i="17"/>
  <c r="H18" i="18"/>
  <c r="H14" i="18"/>
  <c r="H10" i="18"/>
  <c r="H37" i="18"/>
  <c r="H17" i="18"/>
  <c r="H13" i="18"/>
  <c r="H8" i="18"/>
  <c r="H7" i="18"/>
  <c r="H12" i="18"/>
  <c r="H16" i="18"/>
  <c r="H19" i="18"/>
  <c r="H9" i="18"/>
  <c r="H15" i="18"/>
  <c r="H11" i="18"/>
  <c r="J51" i="18"/>
  <c r="H51" i="18" s="1"/>
  <c r="J52" i="18"/>
  <c r="H52" i="18" s="1"/>
  <c r="J53" i="18"/>
  <c r="H53" i="18" s="1"/>
  <c r="J42" i="18"/>
  <c r="H42" i="18" s="1"/>
  <c r="J41" i="18"/>
  <c r="H41" i="18" s="1"/>
  <c r="J43" i="18"/>
  <c r="H43" i="18" s="1"/>
  <c r="I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E27" i="20" s="1"/>
  <c r="Y44" i="18"/>
  <c r="Z44" i="18"/>
  <c r="J46" i="18"/>
  <c r="H46" i="18" s="1"/>
  <c r="J47" i="18"/>
  <c r="H47" i="18" s="1"/>
  <c r="J48" i="18"/>
  <c r="H48" i="18" s="1"/>
  <c r="I39" i="18"/>
  <c r="M39" i="18"/>
  <c r="N39" i="18"/>
  <c r="N38" i="18" s="1"/>
  <c r="O39" i="18"/>
  <c r="P39" i="18"/>
  <c r="Q39" i="18"/>
  <c r="Q38" i="18" s="1"/>
  <c r="R39" i="18"/>
  <c r="S39" i="18"/>
  <c r="T39" i="18"/>
  <c r="U39" i="18"/>
  <c r="V39" i="18"/>
  <c r="W39" i="18"/>
  <c r="X39" i="18"/>
  <c r="Y39" i="18"/>
  <c r="Z39" i="18"/>
  <c r="Z38" i="18" s="1"/>
  <c r="Y38" i="18" l="1"/>
  <c r="V38" i="18"/>
  <c r="R38" i="18"/>
  <c r="E32" i="17"/>
  <c r="F34" i="17"/>
  <c r="F6" i="17"/>
  <c r="F31" i="17"/>
  <c r="F35" i="17"/>
  <c r="F16" i="17"/>
  <c r="F7" i="17"/>
  <c r="T38" i="18"/>
  <c r="F8" i="17"/>
  <c r="F13" i="17"/>
  <c r="F10" i="17"/>
  <c r="F11" i="17"/>
  <c r="F39" i="17"/>
  <c r="F42" i="17"/>
  <c r="F4" i="17"/>
  <c r="F38" i="17"/>
  <c r="F5" i="17"/>
  <c r="D32" i="17"/>
  <c r="D27" i="20"/>
  <c r="F43" i="17"/>
  <c r="F12" i="17"/>
  <c r="F9" i="17"/>
  <c r="F14" i="17"/>
  <c r="F15" i="17"/>
  <c r="F17" i="17"/>
  <c r="P38" i="18"/>
  <c r="W38" i="18"/>
  <c r="S38" i="18"/>
  <c r="O38" i="18"/>
  <c r="I38" i="18"/>
  <c r="U38" i="18"/>
  <c r="M38" i="18"/>
  <c r="X38" i="18"/>
  <c r="BC8" i="19"/>
  <c r="BD8" i="19" s="1"/>
  <c r="BD7" i="19"/>
  <c r="J45" i="18"/>
  <c r="J44" i="18" s="1"/>
  <c r="J40" i="18"/>
  <c r="J39" i="18" s="1"/>
  <c r="N6" i="18"/>
  <c r="X6" i="18"/>
  <c r="Y6" i="18"/>
  <c r="Z6" i="18"/>
  <c r="C33" i="17" l="1"/>
  <c r="Y27" i="18"/>
  <c r="Y26" i="18"/>
  <c r="Y24" i="18"/>
  <c r="E13" i="20" s="1"/>
  <c r="M27" i="18" l="1"/>
  <c r="E16" i="20"/>
  <c r="M26" i="18"/>
  <c r="E15" i="20"/>
  <c r="X56" i="18"/>
  <c r="Y22" i="18"/>
  <c r="M24" i="18"/>
  <c r="U6" i="18"/>
  <c r="T6" i="18"/>
  <c r="O6" i="18"/>
  <c r="R6" i="18"/>
  <c r="V6" i="18"/>
  <c r="P6" i="18"/>
  <c r="S6" i="18"/>
  <c r="W6" i="18"/>
  <c r="Q6" i="18"/>
  <c r="M22" i="18" l="1"/>
  <c r="J6" i="18"/>
  <c r="I6" i="18"/>
  <c r="M6" i="18"/>
  <c r="K22" i="18" l="1"/>
  <c r="L22" i="18"/>
  <c r="K6" i="18"/>
  <c r="L6" i="18"/>
  <c r="C24" i="17" l="1"/>
  <c r="C29" i="17"/>
  <c r="C34" i="17"/>
  <c r="J50" i="18"/>
  <c r="B59" i="18"/>
  <c r="B58" i="18"/>
  <c r="C28" i="17"/>
  <c r="J49" i="18" l="1"/>
  <c r="J38" i="18" s="1"/>
  <c r="H50" i="18"/>
  <c r="H40" i="18"/>
  <c r="H45" i="18"/>
  <c r="H44" i="18" l="1"/>
  <c r="F37" i="17"/>
  <c r="F41" i="17"/>
  <c r="H49" i="18"/>
  <c r="H39" i="18"/>
  <c r="F33" i="17"/>
  <c r="K39" i="18"/>
  <c r="K38" i="18" s="1"/>
  <c r="L39" i="18"/>
  <c r="L38" i="18" s="1"/>
  <c r="F32" i="17" l="1"/>
  <c r="F40" i="17"/>
  <c r="H38" i="18"/>
  <c r="F36" i="17"/>
  <c r="Q21" i="18"/>
  <c r="Q5" i="18" s="1"/>
  <c r="J35" i="18"/>
  <c r="J31" i="18"/>
  <c r="J33" i="18"/>
  <c r="H33" i="18" s="1"/>
  <c r="F27" i="17" l="1"/>
  <c r="J30" i="18"/>
  <c r="P21" i="18"/>
  <c r="P5" i="18" s="1"/>
  <c r="W21" i="18"/>
  <c r="W5" i="18" s="1"/>
  <c r="T21" i="18"/>
  <c r="T5" i="18" s="1"/>
  <c r="N21" i="18"/>
  <c r="N5" i="18" s="1"/>
  <c r="V21" i="18"/>
  <c r="V5" i="18" s="1"/>
  <c r="S21" i="18"/>
  <c r="S5" i="18" s="1"/>
  <c r="H28" i="18"/>
  <c r="R21" i="18"/>
  <c r="R5" i="18" s="1"/>
  <c r="U21" i="18"/>
  <c r="U5" i="18" s="1"/>
  <c r="H27" i="18"/>
  <c r="X21" i="18"/>
  <c r="X5" i="18" s="1"/>
  <c r="M21" i="18"/>
  <c r="M5" i="18" s="1"/>
  <c r="H31" i="18"/>
  <c r="H26" i="18"/>
  <c r="J34" i="18"/>
  <c r="Y21" i="18"/>
  <c r="Y5" i="18" s="1"/>
  <c r="J36" i="18"/>
  <c r="H36" i="18" s="1"/>
  <c r="J32" i="18"/>
  <c r="H35" i="18"/>
  <c r="H25" i="18"/>
  <c r="F20" i="17" l="1"/>
  <c r="F29" i="17"/>
  <c r="F23" i="17"/>
  <c r="F30" i="17"/>
  <c r="F25" i="17"/>
  <c r="F21" i="17"/>
  <c r="F22" i="17"/>
  <c r="H30" i="18"/>
  <c r="J29" i="18"/>
  <c r="Z21" i="18"/>
  <c r="Z5" i="18" s="1"/>
  <c r="I21" i="18"/>
  <c r="I5" i="18" s="1"/>
  <c r="O21" i="18"/>
  <c r="H24" i="18"/>
  <c r="H32" i="18"/>
  <c r="H34" i="18"/>
  <c r="H23" i="18"/>
  <c r="F18" i="17" l="1"/>
  <c r="F24" i="17"/>
  <c r="F28" i="17"/>
  <c r="F26" i="17"/>
  <c r="F19" i="17"/>
  <c r="H22" i="18"/>
  <c r="H29" i="18"/>
  <c r="O5" i="18"/>
  <c r="J21" i="18"/>
  <c r="J5" i="18" s="1"/>
  <c r="H21" i="18" l="1"/>
  <c r="C31" i="17"/>
  <c r="C5" i="17"/>
  <c r="C6" i="17"/>
  <c r="C7" i="17"/>
  <c r="C8" i="17"/>
  <c r="C9" i="17"/>
  <c r="C11" i="17"/>
  <c r="C12" i="17"/>
  <c r="C13" i="17"/>
  <c r="C14" i="17"/>
  <c r="C4" i="17"/>
  <c r="Z47" i="17" l="1"/>
  <c r="L21" i="18" l="1"/>
  <c r="L5" i="18" s="1"/>
  <c r="C25" i="17"/>
  <c r="C30" i="17"/>
  <c r="C35" i="17"/>
  <c r="C32" i="17"/>
  <c r="C47" i="17" l="1"/>
  <c r="K21" i="18"/>
  <c r="K5" i="18" s="1"/>
  <c r="BH9" i="19"/>
  <c r="BI9" i="19"/>
  <c r="BJ9" i="19"/>
  <c r="BK9" i="19"/>
  <c r="BF9" i="19"/>
  <c r="BE9" i="19"/>
  <c r="BD9" i="19"/>
  <c r="BC9" i="19"/>
  <c r="BF10" i="19" l="1"/>
  <c r="B60" i="18" l="1"/>
  <c r="H6" i="18" l="1"/>
  <c r="H5" i="18" s="1"/>
</calcChain>
</file>

<file path=xl/sharedStrings.xml><?xml version="1.0" encoding="utf-8"?>
<sst xmlns="http://schemas.openxmlformats.org/spreadsheetml/2006/main" count="548" uniqueCount="257">
  <si>
    <t>Иностранный язык</t>
  </si>
  <si>
    <t>История</t>
  </si>
  <si>
    <t>Физика</t>
  </si>
  <si>
    <t>ОП.01</t>
  </si>
  <si>
    <t>ОП.03</t>
  </si>
  <si>
    <t>ОП.04</t>
  </si>
  <si>
    <t>Безопасность жизнедеятельности</t>
  </si>
  <si>
    <t>Учебная практика</t>
  </si>
  <si>
    <t>Производственная практика</t>
  </si>
  <si>
    <t>УЧЕБНЫЙ ПЛАН</t>
  </si>
  <si>
    <t>образовательного учреждения среднего профессионального образования</t>
  </si>
  <si>
    <t xml:space="preserve">по профессии среднего профессионального образования </t>
  </si>
  <si>
    <t>базовой подготовки</t>
  </si>
  <si>
    <t>Курсы</t>
  </si>
  <si>
    <t>Промежуточная аттестация</t>
  </si>
  <si>
    <t>Государственная итоговая аттестация</t>
  </si>
  <si>
    <t>Каникулы</t>
  </si>
  <si>
    <t>Всего</t>
  </si>
  <si>
    <t>индекс</t>
  </si>
  <si>
    <t>Общепрофессиональный цикл</t>
  </si>
  <si>
    <t>ОП.02</t>
  </si>
  <si>
    <t>ИТОГО:</t>
  </si>
  <si>
    <t>Русский язык</t>
  </si>
  <si>
    <t>Литература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</si>
  <si>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</si>
  <si>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</si>
  <si>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</si>
  <si>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</si>
  <si>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</si>
  <si>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</si>
  <si>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</si>
  <si>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</si>
  <si>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</si>
  <si>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</si>
  <si>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</si>
  <si>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</si>
  <si>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</si>
  <si>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</si>
  <si>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 xml:space="preserve"> </t>
  </si>
  <si>
    <t>Теоретическое обучение</t>
  </si>
  <si>
    <t>консультации</t>
  </si>
  <si>
    <t>Индекс</t>
  </si>
  <si>
    <t>Содержание</t>
  </si>
  <si>
    <t>1. График учебного процесса</t>
  </si>
  <si>
    <t>практические</t>
  </si>
  <si>
    <t>ПМ.02</t>
  </si>
  <si>
    <t>МДК.02.01</t>
  </si>
  <si>
    <t>УП.02</t>
  </si>
  <si>
    <t>ПП.02</t>
  </si>
  <si>
    <t>::</t>
  </si>
  <si>
    <t>География</t>
  </si>
  <si>
    <t>Обществознание</t>
  </si>
  <si>
    <t>Химия</t>
  </si>
  <si>
    <t>Биология</t>
  </si>
  <si>
    <t>Основы проектной деятельности</t>
  </si>
  <si>
    <t>виды деятельности:</t>
  </si>
  <si>
    <t>Наименование</t>
  </si>
  <si>
    <t>ИТОГО</t>
  </si>
  <si>
    <t>Всего за 1 сем</t>
  </si>
  <si>
    <t>Всего за 2 сем</t>
  </si>
  <si>
    <t>Общеобразовательный цикл</t>
  </si>
  <si>
    <t>ОО.01</t>
  </si>
  <si>
    <t>ОО.02</t>
  </si>
  <si>
    <t>ОО.03</t>
  </si>
  <si>
    <t>ОО.04</t>
  </si>
  <si>
    <t>ОО.05</t>
  </si>
  <si>
    <t>Информатика</t>
  </si>
  <si>
    <t>ОО.06</t>
  </si>
  <si>
    <t>ОО.07</t>
  </si>
  <si>
    <t>ОО.08</t>
  </si>
  <si>
    <t>ОО.09</t>
  </si>
  <si>
    <t>ОО.10</t>
  </si>
  <si>
    <t>ОО.11</t>
  </si>
  <si>
    <t>ОО.12</t>
  </si>
  <si>
    <t>Физическая культура</t>
  </si>
  <si>
    <t>ОО.13</t>
  </si>
  <si>
    <t>ОО.14</t>
  </si>
  <si>
    <t>Самостоятельная работа обучающихся</t>
  </si>
  <si>
    <t xml:space="preserve">Форма обучения-  очная 
Нормативный срок обучения – 1 год 10 месяцев
на базе основного общего образования 
Профиль получаемого профессионального образования: технологического (инженерного) профиля (с углубленным изучением математики и физики)  </t>
  </si>
  <si>
    <t>ПО.00</t>
  </si>
  <si>
    <t>Профессиональный цикл</t>
  </si>
  <si>
    <t>Социально-гуманитарный цикл</t>
  </si>
  <si>
    <t>СГ.00</t>
  </si>
  <si>
    <t>История России</t>
  </si>
  <si>
    <t>СГ.01</t>
  </si>
  <si>
    <t>Иностранный язык в профессиональной деятельности</t>
  </si>
  <si>
    <t>СГ.02</t>
  </si>
  <si>
    <t>СГ.04</t>
  </si>
  <si>
    <t>СГ.05</t>
  </si>
  <si>
    <t>Основы бережливого производства</t>
  </si>
  <si>
    <t>ОП.00</t>
  </si>
  <si>
    <t>ПМ.00</t>
  </si>
  <si>
    <t>Профессиональные модули</t>
  </si>
  <si>
    <t>МДК.01.01</t>
  </si>
  <si>
    <t>УП.01</t>
  </si>
  <si>
    <t>ПП.01</t>
  </si>
  <si>
    <t>ПМ.01</t>
  </si>
  <si>
    <t>Консультации</t>
  </si>
  <si>
    <t>МДК.03.01</t>
  </si>
  <si>
    <t>УП.03</t>
  </si>
  <si>
    <t>ПП.03</t>
  </si>
  <si>
    <t xml:space="preserve">3. Учебный план </t>
  </si>
  <si>
    <t>Элементы учебного процесса, учебные дисциплины</t>
  </si>
  <si>
    <t>Распределе ние по семестрам</t>
  </si>
  <si>
    <t>Трудоемкость при очной форме обучения, ч</t>
  </si>
  <si>
    <t>Распределение обязательных учебных занятий по семестрам</t>
  </si>
  <si>
    <t>экзаменов</t>
  </si>
  <si>
    <t>диффер зачеты</t>
  </si>
  <si>
    <t>ЗАЧЕТ</t>
  </si>
  <si>
    <t>Курсовая работа</t>
  </si>
  <si>
    <t>контр. работы</t>
  </si>
  <si>
    <t>Самост. работа студента</t>
  </si>
  <si>
    <t>аудиторные</t>
  </si>
  <si>
    <t>в том числе</t>
  </si>
  <si>
    <t>1 курс</t>
  </si>
  <si>
    <t>2 курс</t>
  </si>
  <si>
    <t>теоретические</t>
  </si>
  <si>
    <t>промежуточна атестация</t>
  </si>
  <si>
    <t>1 семестр 17 нед</t>
  </si>
  <si>
    <t>самостоятельная работа</t>
  </si>
  <si>
    <t>2 семестр  24 нед</t>
  </si>
  <si>
    <t>3 семестр 17  нед</t>
  </si>
  <si>
    <t>4 семестр 24 нед</t>
  </si>
  <si>
    <t>Военные сборы</t>
  </si>
  <si>
    <t>СГ.03</t>
  </si>
  <si>
    <t>2. Сводные данные по бюджету времени</t>
  </si>
  <si>
    <t>Промеж аттестация (час)</t>
  </si>
  <si>
    <t>Учебная практика (нед)</t>
  </si>
  <si>
    <t>Произв практика (нед)</t>
  </si>
  <si>
    <t>Итоговая гос. аттест., нед.</t>
  </si>
  <si>
    <t>Военно-полевый сборы</t>
  </si>
  <si>
    <t>Каникулы, нед.</t>
  </si>
  <si>
    <t>Всего недель</t>
  </si>
  <si>
    <t>29/IX- 5/X</t>
  </si>
  <si>
    <t>27/X-2XI</t>
  </si>
  <si>
    <t>29/XII-4/I</t>
  </si>
  <si>
    <t>26/I-1/II</t>
  </si>
  <si>
    <t>23/II-1/III</t>
  </si>
  <si>
    <t>30/III-5/V</t>
  </si>
  <si>
    <t>27/IV-3/V</t>
  </si>
  <si>
    <t>29/VI-5/VII</t>
  </si>
  <si>
    <t>27/VII-2VIII</t>
  </si>
  <si>
    <t>всего год</t>
  </si>
  <si>
    <t>нед</t>
  </si>
  <si>
    <t>час</t>
  </si>
  <si>
    <t>I</t>
  </si>
  <si>
    <t>=</t>
  </si>
  <si>
    <t>II</t>
  </si>
  <si>
    <t>ºº</t>
  </si>
  <si>
    <t>С</t>
  </si>
  <si>
    <t>П</t>
  </si>
  <si>
    <t>х</t>
  </si>
  <si>
    <t>Итого</t>
  </si>
  <si>
    <t>Учебная практика в учебных мастерских</t>
  </si>
  <si>
    <t>Преддипломная практика</t>
  </si>
  <si>
    <t>13.01.10 Электромонтер по ремонту и обслуживанию электрооборудования</t>
  </si>
  <si>
    <t>Ремонт и предупреждение аварий и неполадок устройств электроснабжения и электрооборудования (по отраслям)</t>
  </si>
  <si>
    <t>Техническое обслуживание устройств электроснабжения и электрооборудования (по отраслям)</t>
  </si>
  <si>
    <t>ОП.05</t>
  </si>
  <si>
    <t>Охрана труда</t>
  </si>
  <si>
    <t>ОП.06</t>
  </si>
  <si>
    <t>уп</t>
  </si>
  <si>
    <t>пп</t>
  </si>
  <si>
    <r>
      <t xml:space="preserve">Квалификации выпускника
</t>
    </r>
    <r>
      <rPr>
        <i/>
        <sz val="11"/>
        <color theme="1"/>
        <rFont val="Times New Roman"/>
        <family val="1"/>
        <charset val="204"/>
      </rPr>
      <t>электромонтер по ремонту и обслуживанию электрооборудования</t>
    </r>
  </si>
  <si>
    <t>30-60%</t>
  </si>
  <si>
    <t>ОП</t>
  </si>
  <si>
    <t>ПЦ</t>
  </si>
  <si>
    <t>80-100%</t>
  </si>
  <si>
    <t>60-100%</t>
  </si>
  <si>
    <t>Техническое черчение и чтение чертежей</t>
  </si>
  <si>
    <t>Электротехника с основами электроники</t>
  </si>
  <si>
    <t>Основы технической механики</t>
  </si>
  <si>
    <t>Электроматериаловедение</t>
  </si>
  <si>
    <t>СГ.06</t>
  </si>
  <si>
    <t>ОП.07</t>
  </si>
  <si>
    <t>Электробезопасность</t>
  </si>
  <si>
    <t>Электрические машины, электропривод и системы управления электроснабжением</t>
  </si>
  <si>
    <t>Выполнение монтажа и наладки устройств электроснабжения и электрооборудования (по отраслям)</t>
  </si>
  <si>
    <t>Выполнение технического обслуживания устройств электроснабжения и электрооборудования (по отраслям)</t>
  </si>
  <si>
    <t>Технология обеспечения бесперебойной работы электрооборудования и электроустановок</t>
  </si>
  <si>
    <t>ПМ.03</t>
  </si>
  <si>
    <t>Выполнение ремонта и предупреждение аварий и неполадок устройств электроснабжения и электрооборудования (по отраслям)</t>
  </si>
  <si>
    <t>Технология ремонтных работ устройств электроснабжения и электрооборудования</t>
  </si>
  <si>
    <t>Основы финансовой грамотности</t>
  </si>
  <si>
    <t xml:space="preserve">ОК 01. Выбирать способы решения задач профессиональной деятельности применительно к различным контекстам;                                                                      ОК 02. Использовать современные средства поиска, анализа и интерпретации информации и информационные технологии для выполнения задач профессиональной деятельности;                                                                                                                                                                                                                                 ОК 03. 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правовой и финансовой грамотности в различных жизненных ситуациях;                                                                                              ОК 04. Эффективно взаимодействовать и работать в коллективе и команде;                                                                                                                                                     ОК 05. 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контекста;                                                                                                                                                                                                                                                    ОК 06. Проявлять гражданско-патриотическую позицию, демонстрировать осознанное поведение на основе традиционных российских духовно-нравственных ценностей, в том числе с учетом гармонизации межнациональных и межрелигиозных отношений, применять стандарты антикоррупционного поведения;                                                                                                                                                                                                                                                                            ОК 07. 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ситуациях;                                                                                                                                                                    ОК 08. 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подготовленности;                                                                                                                                                                                           ОК 09. Пользоваться профессиональной документацией на государственном и иностранном языках. </t>
  </si>
  <si>
    <t xml:space="preserve">ПК 1.1. Выполнять сборку, монтаж и установку основных узлов электрических аппаратов, электрических машин, электрооборудования трансформаторных подстанций и цехового электрооборудования.                                                                                                                                                                                                                                   ПК 1.2. Выполнять монтаж электрических сетей.                                                                                                                                                                                                       ПК 1.3. Принимать в эксплуатацию электрические аппараты, электрические машины, электрооборудование трансформаторных подстанций и цеховое электрооборудование.                                                                                                                                                                                                                                                       ПК 1.4. Производить оперативные переключения и испытания устройств электроснабжения и электрооборудования. выполнение технического обслуживания устройств электроснабжения и электрооборудования (по отраслям) </t>
  </si>
  <si>
    <t xml:space="preserve">ПК 2.1. Выполнять плановые осмотры и испытания устройств электроснабжения и электрооборудования, в том числе электрических машин и аппаратов, электрооборудования трансформаторных подстанций и цехового электрооборудования.                                                                                                                            ПК 2.2. Осуществлять контроль состояния электрооборудования и устройств электроснабжения с помощью измерительных приборов в процессе технического обслуживания.                                                                                                                                                                                                                                          ПК 2.3. Вести учет первичных данных по техническому обслуживанию устройств электроснабжения и электрооборудования в журналах. </t>
  </si>
  <si>
    <t xml:space="preserve">ПК 3.1. Выявлять причины неисправностей с целью обеспечения бесперебойной работы устройств электроснабжения и электрооборудования, в том числе электрических машин и аппаратов, электрооборудования трансформаторных подстанций и цехового электрооборудования.                                                          ПК 3.2. Выполнять работы по ремонту и замене устройств электроснабжения и электрооборудования.                                                                                                  ПК 3.3. Контролировать качество выполняемых ремонтных работ устройств электроснабжения и электрооборудования </t>
  </si>
  <si>
    <t xml:space="preserve">Монтаж и наладка устройств электроснабжения и электрооборудования (по отраслям)                                                                                                      </t>
  </si>
  <si>
    <t>Основы безопасности и защиты Родины</t>
  </si>
  <si>
    <t>1 нед</t>
  </si>
  <si>
    <t>2 нед</t>
  </si>
  <si>
    <t>3 нед</t>
  </si>
  <si>
    <t>4 нед</t>
  </si>
  <si>
    <t>5 нед</t>
  </si>
  <si>
    <t>6 нед</t>
  </si>
  <si>
    <t>7 нед</t>
  </si>
  <si>
    <t>8 нед</t>
  </si>
  <si>
    <t>9 нед</t>
  </si>
  <si>
    <t>10 нед</t>
  </si>
  <si>
    <t>11 нед</t>
  </si>
  <si>
    <t>12 нед</t>
  </si>
  <si>
    <t>13 нед</t>
  </si>
  <si>
    <t>14 нед</t>
  </si>
  <si>
    <t>15 нед</t>
  </si>
  <si>
    <t>16 нед</t>
  </si>
  <si>
    <t>17 нед</t>
  </si>
  <si>
    <t>18 нед</t>
  </si>
  <si>
    <t>19 нед</t>
  </si>
  <si>
    <t>20 нед</t>
  </si>
  <si>
    <t>21 нед</t>
  </si>
  <si>
    <t>22 нед</t>
  </si>
  <si>
    <t>23 нед</t>
  </si>
  <si>
    <t>24 нед</t>
  </si>
  <si>
    <t>25 нед</t>
  </si>
  <si>
    <t>26 нед</t>
  </si>
  <si>
    <t>27 нед</t>
  </si>
  <si>
    <t>28 нед</t>
  </si>
  <si>
    <t>29 нед</t>
  </si>
  <si>
    <t>30 нед</t>
  </si>
  <si>
    <t>31 нед</t>
  </si>
  <si>
    <t>32 нед</t>
  </si>
  <si>
    <t>33 нед</t>
  </si>
  <si>
    <t>34 нед</t>
  </si>
  <si>
    <t>35 нед</t>
  </si>
  <si>
    <t>36 нед</t>
  </si>
  <si>
    <t>37 нед</t>
  </si>
  <si>
    <t>38 нед</t>
  </si>
  <si>
    <t>39 нед</t>
  </si>
  <si>
    <t>40 нед</t>
  </si>
  <si>
    <t>41 нед</t>
  </si>
  <si>
    <t>2 КУРС: 2025/2026 учебный год</t>
  </si>
  <si>
    <t>Технология электромонтажных  и сборочных работ  устройств электроснабжения и электрооборудования</t>
  </si>
  <si>
    <t>42 нед</t>
  </si>
  <si>
    <t>43 нед</t>
  </si>
  <si>
    <t>Промежуточная аттестация по модулю ПМ.01</t>
  </si>
  <si>
    <t>Промежуточная аттестация по модулю ПМ.02</t>
  </si>
  <si>
    <t>Промежуточная аттестация по модулю ПМ.03</t>
  </si>
  <si>
    <t>НЕ МЕНЕЕ 540 часов</t>
  </si>
  <si>
    <t>ОП.ВЧ.08</t>
  </si>
  <si>
    <t>Программирование в профессии</t>
  </si>
  <si>
    <t>по плану</t>
  </si>
  <si>
    <t>1 КУРС: 2025/2026 учебный год</t>
  </si>
  <si>
    <t>Военный учебные сборы</t>
  </si>
  <si>
    <t>К</t>
  </si>
  <si>
    <t>СР</t>
  </si>
  <si>
    <t>1 С</t>
  </si>
  <si>
    <t>2 С</t>
  </si>
  <si>
    <t>ПА</t>
  </si>
  <si>
    <t>к/р</t>
  </si>
  <si>
    <t>ДЗ</t>
  </si>
  <si>
    <t>КЭ</t>
  </si>
  <si>
    <t>Э</t>
  </si>
  <si>
    <t>ГИА</t>
  </si>
  <si>
    <t>2 КУРС: 2026/2027 учебный год</t>
  </si>
  <si>
    <t>государственного автономного профессионального образовательного учреждения профессионального образования Ленинградской области "Киришский политехнический техникум"</t>
  </si>
  <si>
    <t xml:space="preserve">РАССМОТРЕНО:                                                                           на педагогическом совете                                                       протокол №  от «»        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</si>
</sst>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04"/>
      <scheme val="minor"/>
    </font>
    <font>
      <b/>
      <sz val="7"/>
      <name val="Verdana"/>
      <family val="2"/>
      <charset val="204"/>
    </font>
    <font>
      <sz val="7"/>
      <name val="Verdana"/>
      <family val="2"/>
      <charset val="204"/>
    </font>
    <font>
      <sz val="9"/>
      <color indexed="8"/>
      <name val="Tahoma"/>
      <family val="2"/>
      <charset val="204"/>
    </font>
    <font>
      <sz val="6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5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2" fillId="0" borderId="0"/>
    <xf numFmtId="0" fontId="13" fillId="0" borderId="0"/>
  </cellStyleXfs>
  <cellXfs count="456">
    <xf numFmtId="0" fontId="0" fillId="0" borderId="0" xfId="0"/>
    <xf numFmtId="0" fontId="3" fillId="0" borderId="0" xfId="2"/>
    <xf numFmtId="0" fontId="0" fillId="0" borderId="0" xfId="0"/>
    <xf numFmtId="0" fontId="12" fillId="0" borderId="0" xfId="3"/>
    <xf numFmtId="0" fontId="4" fillId="0" borderId="0" xfId="3" applyFont="1"/>
    <xf numFmtId="0" fontId="13" fillId="0" borderId="0" xfId="4"/>
    <xf numFmtId="0" fontId="6" fillId="10" borderId="14" xfId="4" applyFont="1" applyFill="1" applyBorder="1" applyAlignment="1">
      <alignment horizontal="center" vertical="center"/>
    </xf>
    <xf numFmtId="0" fontId="6" fillId="10" borderId="15" xfId="4" applyFont="1" applyFill="1" applyBorder="1" applyAlignment="1">
      <alignment horizontal="center" vertical="center"/>
    </xf>
    <xf numFmtId="0" fontId="14" fillId="0" borderId="0" xfId="4" applyFont="1"/>
    <xf numFmtId="0" fontId="5" fillId="3" borderId="38" xfId="4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/>
    </xf>
    <xf numFmtId="0" fontId="5" fillId="3" borderId="17" xfId="4" applyFont="1" applyFill="1" applyBorder="1" applyAlignment="1">
      <alignment horizontal="center" vertical="center"/>
    </xf>
    <xf numFmtId="0" fontId="5" fillId="3" borderId="38" xfId="4" applyFont="1" applyFill="1" applyBorder="1" applyAlignment="1">
      <alignment horizontal="center"/>
    </xf>
    <xf numFmtId="0" fontId="5" fillId="3" borderId="3" xfId="4" applyFont="1" applyFill="1" applyBorder="1" applyAlignment="1">
      <alignment horizontal="center"/>
    </xf>
    <xf numFmtId="0" fontId="5" fillId="3" borderId="3" xfId="4" applyFont="1" applyFill="1" applyBorder="1" applyAlignment="1">
      <alignment wrapText="1"/>
    </xf>
    <xf numFmtId="0" fontId="5" fillId="3" borderId="17" xfId="4" applyFont="1" applyFill="1" applyBorder="1" applyAlignment="1">
      <alignment horizontal="center"/>
    </xf>
    <xf numFmtId="0" fontId="5" fillId="3" borderId="12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6" fillId="3" borderId="12" xfId="4" applyFont="1" applyFill="1" applyBorder="1" applyAlignment="1">
      <alignment horizontal="center" vertical="center"/>
    </xf>
    <xf numFmtId="0" fontId="5" fillId="3" borderId="13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/>
    </xf>
    <xf numFmtId="0" fontId="5" fillId="3" borderId="1" xfId="4" applyFont="1" applyFill="1" applyBorder="1" applyAlignment="1">
      <alignment wrapText="1"/>
    </xf>
    <xf numFmtId="0" fontId="5" fillId="3" borderId="13" xfId="4" applyFont="1" applyFill="1" applyBorder="1" applyAlignment="1">
      <alignment horizontal="center"/>
    </xf>
    <xf numFmtId="0" fontId="13" fillId="0" borderId="0" xfId="4" applyFill="1"/>
    <xf numFmtId="0" fontId="13" fillId="11" borderId="0" xfId="4" applyFill="1"/>
    <xf numFmtId="0" fontId="5" fillId="3" borderId="39" xfId="4" applyFont="1" applyFill="1" applyBorder="1" applyAlignment="1">
      <alignment horizontal="center" vertical="center"/>
    </xf>
    <xf numFmtId="0" fontId="5" fillId="3" borderId="2" xfId="4" applyFont="1" applyFill="1" applyBorder="1" applyAlignment="1">
      <alignment horizontal="center" vertical="center"/>
    </xf>
    <xf numFmtId="0" fontId="5" fillId="3" borderId="37" xfId="4" applyFont="1" applyFill="1" applyBorder="1" applyAlignment="1">
      <alignment horizontal="center" vertical="center"/>
    </xf>
    <xf numFmtId="0" fontId="5" fillId="3" borderId="2" xfId="4" applyFont="1" applyFill="1" applyBorder="1" applyAlignment="1">
      <alignment horizontal="center"/>
    </xf>
    <xf numFmtId="0" fontId="5" fillId="3" borderId="2" xfId="4" applyFont="1" applyFill="1" applyBorder="1" applyAlignment="1">
      <alignment wrapText="1"/>
    </xf>
    <xf numFmtId="0" fontId="6" fillId="10" borderId="14" xfId="4" applyFont="1" applyFill="1" applyBorder="1" applyAlignment="1">
      <alignment horizontal="center" vertical="center" wrapText="1"/>
    </xf>
    <xf numFmtId="49" fontId="6" fillId="10" borderId="15" xfId="4" applyNumberFormat="1" applyFont="1" applyFill="1" applyBorder="1" applyAlignment="1">
      <alignment horizontal="center" vertical="center" wrapText="1"/>
    </xf>
    <xf numFmtId="0" fontId="6" fillId="10" borderId="42" xfId="4" applyFont="1" applyFill="1" applyBorder="1" applyAlignment="1">
      <alignment horizontal="center" vertical="center" wrapText="1"/>
    </xf>
    <xf numFmtId="0" fontId="1" fillId="0" borderId="0" xfId="4" applyFont="1" applyFill="1"/>
    <xf numFmtId="0" fontId="2" fillId="0" borderId="0" xfId="4" applyFont="1" applyFill="1"/>
    <xf numFmtId="0" fontId="6" fillId="3" borderId="38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38" xfId="4" applyFont="1" applyFill="1" applyBorder="1" applyAlignment="1">
      <alignment horizontal="center"/>
    </xf>
    <xf numFmtId="0" fontId="5" fillId="3" borderId="1" xfId="4" applyNumberFormat="1" applyFont="1" applyFill="1" applyBorder="1" applyAlignment="1">
      <alignment horizontal="center" vertical="center"/>
    </xf>
    <xf numFmtId="49" fontId="5" fillId="3" borderId="1" xfId="4" applyNumberFormat="1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37" xfId="4" applyFont="1" applyFill="1" applyBorder="1" applyAlignment="1">
      <alignment horizontal="center"/>
    </xf>
    <xf numFmtId="0" fontId="5" fillId="10" borderId="14" xfId="4" applyFont="1" applyFill="1" applyBorder="1" applyAlignment="1">
      <alignment horizontal="center" vertical="center"/>
    </xf>
    <xf numFmtId="0" fontId="5" fillId="10" borderId="15" xfId="4" applyFont="1" applyFill="1" applyBorder="1" applyAlignment="1">
      <alignment horizontal="center" vertical="center"/>
    </xf>
    <xf numFmtId="0" fontId="2" fillId="0" borderId="0" xfId="4" applyFont="1"/>
    <xf numFmtId="0" fontId="5" fillId="3" borderId="12" xfId="4" applyFont="1" applyFill="1" applyBorder="1" applyAlignment="1">
      <alignment vertical="center"/>
    </xf>
    <xf numFmtId="0" fontId="5" fillId="3" borderId="44" xfId="4" applyFont="1" applyFill="1" applyBorder="1" applyAlignment="1">
      <alignment horizontal="center"/>
    </xf>
    <xf numFmtId="0" fontId="5" fillId="3" borderId="4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left" vertical="center"/>
    </xf>
    <xf numFmtId="0" fontId="5" fillId="3" borderId="44" xfId="4" applyFont="1" applyFill="1" applyBorder="1" applyAlignment="1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wrapText="1"/>
    </xf>
    <xf numFmtId="0" fontId="5" fillId="3" borderId="0" xfId="4" applyFont="1" applyFill="1"/>
    <xf numFmtId="0" fontId="5" fillId="3" borderId="0" xfId="4" applyFont="1" applyFill="1" applyBorder="1"/>
    <xf numFmtId="0" fontId="5" fillId="3" borderId="0" xfId="4" applyFont="1" applyFill="1" applyBorder="1" applyAlignment="1">
      <alignment vertical="center"/>
    </xf>
    <xf numFmtId="0" fontId="5" fillId="0" borderId="0" xfId="4" applyFont="1"/>
    <xf numFmtId="0" fontId="18" fillId="0" borderId="0" xfId="0" applyFont="1"/>
    <xf numFmtId="0" fontId="19" fillId="6" borderId="1" xfId="2" applyFont="1" applyFill="1" applyBorder="1" applyAlignment="1" applyProtection="1">
      <alignment horizontal="center" vertical="center"/>
      <protection locked="0"/>
    </xf>
    <xf numFmtId="0" fontId="21" fillId="0" borderId="0" xfId="4" applyFont="1"/>
    <xf numFmtId="0" fontId="22" fillId="0" borderId="0" xfId="4" applyFont="1" applyAlignment="1"/>
    <xf numFmtId="0" fontId="9" fillId="0" borderId="30" xfId="4" applyFont="1" applyBorder="1"/>
    <xf numFmtId="0" fontId="9" fillId="0" borderId="26" xfId="4" applyFont="1" applyBorder="1"/>
    <xf numFmtId="0" fontId="9" fillId="0" borderId="40" xfId="4" applyFont="1" applyBorder="1"/>
    <xf numFmtId="0" fontId="9" fillId="0" borderId="57" xfId="4" applyFont="1" applyBorder="1"/>
    <xf numFmtId="0" fontId="24" fillId="0" borderId="8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24" fillId="0" borderId="29" xfId="4" applyFont="1" applyFill="1" applyBorder="1" applyAlignment="1">
      <alignment horizontal="center"/>
    </xf>
    <xf numFmtId="0" fontId="24" fillId="0" borderId="37" xfId="4" applyFont="1" applyBorder="1" applyAlignment="1">
      <alignment horizontal="center"/>
    </xf>
    <xf numFmtId="0" fontId="24" fillId="0" borderId="35" xfId="4" applyFont="1" applyBorder="1" applyAlignment="1">
      <alignment horizontal="center"/>
    </xf>
    <xf numFmtId="0" fontId="24" fillId="0" borderId="29" xfId="4" applyFont="1" applyBorder="1" applyAlignment="1">
      <alignment horizontal="center"/>
    </xf>
    <xf numFmtId="0" fontId="24" fillId="0" borderId="34" xfId="4" applyFont="1" applyBorder="1" applyAlignment="1">
      <alignment horizontal="center"/>
    </xf>
    <xf numFmtId="0" fontId="24" fillId="0" borderId="40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 shrinkToFit="1"/>
    </xf>
    <xf numFmtId="0" fontId="24" fillId="0" borderId="26" xfId="4" applyFont="1" applyFill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3" fillId="13" borderId="52" xfId="4" applyFont="1" applyFill="1" applyBorder="1" applyAlignment="1">
      <alignment horizontal="center" wrapText="1"/>
    </xf>
    <xf numFmtId="0" fontId="23" fillId="13" borderId="53" xfId="4" applyFont="1" applyFill="1" applyBorder="1" applyAlignment="1">
      <alignment horizontal="center" wrapText="1"/>
    </xf>
    <xf numFmtId="0" fontId="9" fillId="0" borderId="49" xfId="4" applyFont="1" applyBorder="1" applyAlignment="1">
      <alignment horizontal="center" vertical="center"/>
    </xf>
    <xf numFmtId="0" fontId="9" fillId="0" borderId="61" xfId="4" applyFont="1" applyBorder="1" applyAlignment="1">
      <alignment horizontal="center" vertical="center"/>
    </xf>
    <xf numFmtId="0" fontId="9" fillId="0" borderId="0" xfId="4" applyFont="1" applyBorder="1" applyAlignment="1"/>
    <xf numFmtId="0" fontId="9" fillId="0" borderId="0" xfId="4" applyFont="1" applyBorder="1"/>
    <xf numFmtId="0" fontId="23" fillId="0" borderId="14" xfId="4" applyFont="1" applyBorder="1" applyAlignment="1">
      <alignment horizontal="center"/>
    </xf>
    <xf numFmtId="0" fontId="23" fillId="0" borderId="16" xfId="4" applyFont="1" applyBorder="1" applyAlignment="1">
      <alignment horizontal="center"/>
    </xf>
    <xf numFmtId="0" fontId="23" fillId="0" borderId="55" xfId="4" applyFont="1" applyBorder="1" applyAlignment="1">
      <alignment horizontal="center"/>
    </xf>
    <xf numFmtId="0" fontId="9" fillId="0" borderId="0" xfId="4" applyFont="1" applyBorder="1" applyAlignment="1">
      <alignment wrapText="1"/>
    </xf>
    <xf numFmtId="0" fontId="23" fillId="0" borderId="0" xfId="4" applyFont="1" applyBorder="1" applyAlignment="1">
      <alignment horizontal="center" wrapText="1"/>
    </xf>
    <xf numFmtId="0" fontId="23" fillId="0" borderId="0" xfId="4" applyFont="1" applyBorder="1" applyAlignment="1">
      <alignment horizontal="center" textRotation="90" wrapText="1"/>
    </xf>
    <xf numFmtId="0" fontId="9" fillId="0" borderId="0" xfId="4" applyFont="1" applyBorder="1" applyAlignment="1">
      <alignment horizontal="center"/>
    </xf>
    <xf numFmtId="0" fontId="9" fillId="0" borderId="0" xfId="4" applyFont="1" applyBorder="1" applyAlignment="1">
      <alignment horizontal="right"/>
    </xf>
    <xf numFmtId="0" fontId="13" fillId="0" borderId="0" xfId="4" applyBorder="1"/>
    <xf numFmtId="0" fontId="9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/>
    </xf>
    <xf numFmtId="0" fontId="21" fillId="0" borderId="0" xfId="4" applyFont="1" applyAlignment="1">
      <alignment vertical="center"/>
    </xf>
    <xf numFmtId="0" fontId="21" fillId="0" borderId="0" xfId="4" applyFont="1" applyBorder="1" applyAlignment="1">
      <alignment vertical="center"/>
    </xf>
    <xf numFmtId="0" fontId="22" fillId="3" borderId="0" xfId="4" applyFont="1" applyFill="1" applyBorder="1" applyAlignment="1">
      <alignment horizontal="center" vertical="center"/>
    </xf>
    <xf numFmtId="0" fontId="22" fillId="13" borderId="55" xfId="4" applyFont="1" applyFill="1" applyBorder="1" applyAlignment="1">
      <alignment horizontal="center" vertical="center"/>
    </xf>
    <xf numFmtId="0" fontId="9" fillId="0" borderId="0" xfId="4" applyFont="1"/>
    <xf numFmtId="0" fontId="23" fillId="0" borderId="0" xfId="4" applyFont="1" applyBorder="1" applyAlignment="1">
      <alignment horizontal="center"/>
    </xf>
    <xf numFmtId="0" fontId="8" fillId="0" borderId="0" xfId="4" applyFont="1"/>
    <xf numFmtId="0" fontId="21" fillId="0" borderId="0" xfId="4" applyFont="1" applyBorder="1"/>
    <xf numFmtId="0" fontId="8" fillId="0" borderId="0" xfId="4" applyFont="1" applyBorder="1"/>
    <xf numFmtId="0" fontId="23" fillId="13" borderId="54" xfId="4" applyFont="1" applyFill="1" applyBorder="1" applyAlignment="1">
      <alignment horizontal="center" wrapText="1"/>
    </xf>
    <xf numFmtId="0" fontId="9" fillId="0" borderId="52" xfId="4" applyFont="1" applyBorder="1" applyAlignment="1">
      <alignment horizontal="center" vertical="center" wrapText="1"/>
    </xf>
    <xf numFmtId="0" fontId="23" fillId="14" borderId="52" xfId="4" applyFont="1" applyFill="1" applyBorder="1" applyAlignment="1">
      <alignment horizontal="center" vertical="center"/>
    </xf>
    <xf numFmtId="0" fontId="23" fillId="14" borderId="44" xfId="4" applyFont="1" applyFill="1" applyBorder="1" applyAlignment="1">
      <alignment horizontal="center" vertical="center"/>
    </xf>
    <xf numFmtId="0" fontId="9" fillId="0" borderId="65" xfId="4" applyFont="1" applyBorder="1" applyAlignment="1">
      <alignment horizontal="center" vertical="center"/>
    </xf>
    <xf numFmtId="0" fontId="23" fillId="13" borderId="47" xfId="4" applyFont="1" applyFill="1" applyBorder="1" applyAlignment="1">
      <alignment horizontal="center" wrapText="1"/>
    </xf>
    <xf numFmtId="0" fontId="9" fillId="0" borderId="32" xfId="4" applyFont="1" applyBorder="1" applyAlignment="1">
      <alignment horizontal="center" vertical="center" wrapText="1"/>
    </xf>
    <xf numFmtId="0" fontId="23" fillId="13" borderId="41" xfId="4" applyFont="1" applyFill="1" applyBorder="1" applyAlignment="1">
      <alignment horizontal="center" wrapText="1"/>
    </xf>
    <xf numFmtId="0" fontId="23" fillId="13" borderId="46" xfId="4" applyFont="1" applyFill="1" applyBorder="1" applyAlignment="1">
      <alignment horizontal="center" wrapText="1"/>
    </xf>
    <xf numFmtId="0" fontId="23" fillId="16" borderId="44" xfId="4" applyFont="1" applyFill="1" applyBorder="1" applyAlignment="1">
      <alignment horizontal="center" vertical="center"/>
    </xf>
    <xf numFmtId="0" fontId="23" fillId="4" borderId="45" xfId="4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9" fillId="0" borderId="20" xfId="4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5" fillId="3" borderId="0" xfId="4" applyFont="1" applyFill="1" applyBorder="1" applyAlignment="1">
      <alignment horizontal="center"/>
    </xf>
    <xf numFmtId="0" fontId="5" fillId="3" borderId="9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left" vertical="center"/>
    </xf>
    <xf numFmtId="0" fontId="5" fillId="3" borderId="0" xfId="4" applyFont="1" applyFill="1" applyBorder="1" applyAlignment="1">
      <alignment wrapText="1"/>
    </xf>
    <xf numFmtId="0" fontId="5" fillId="3" borderId="0" xfId="4" applyFont="1" applyFill="1" applyBorder="1" applyAlignment="1"/>
    <xf numFmtId="0" fontId="6" fillId="3" borderId="0" xfId="4" applyFont="1" applyFill="1" applyBorder="1" applyAlignment="1">
      <alignment horizontal="center"/>
    </xf>
    <xf numFmtId="0" fontId="9" fillId="0" borderId="66" xfId="4" applyFont="1" applyBorder="1" applyAlignment="1">
      <alignment horizontal="center" vertical="center" wrapText="1"/>
    </xf>
    <xf numFmtId="0" fontId="9" fillId="0" borderId="67" xfId="4" applyFont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textRotation="90" wrapText="1"/>
    </xf>
    <xf numFmtId="0" fontId="5" fillId="3" borderId="2" xfId="4" applyFont="1" applyFill="1" applyBorder="1" applyAlignment="1">
      <alignment horizontal="center" vertical="center" textRotation="90"/>
    </xf>
    <xf numFmtId="0" fontId="5" fillId="3" borderId="37" xfId="4" applyFont="1" applyFill="1" applyBorder="1" applyAlignment="1">
      <alignment horizontal="center" vertical="center" textRotation="90" wrapText="1"/>
    </xf>
    <xf numFmtId="0" fontId="9" fillId="3" borderId="33" xfId="4" applyFont="1" applyFill="1" applyBorder="1" applyAlignment="1">
      <alignment horizontal="center" vertical="center" wrapText="1"/>
    </xf>
    <xf numFmtId="0" fontId="9" fillId="3" borderId="29" xfId="4" applyFont="1" applyFill="1" applyBorder="1" applyAlignment="1">
      <alignment horizontal="center" vertical="center" wrapText="1"/>
    </xf>
    <xf numFmtId="0" fontId="9" fillId="3" borderId="34" xfId="4" applyFont="1" applyFill="1" applyBorder="1" applyAlignment="1">
      <alignment horizontal="center" vertical="center" wrapText="1"/>
    </xf>
    <xf numFmtId="0" fontId="11" fillId="3" borderId="15" xfId="4" applyFont="1" applyFill="1" applyBorder="1" applyAlignment="1">
      <alignment horizontal="center" vertical="center"/>
    </xf>
    <xf numFmtId="0" fontId="6" fillId="10" borderId="16" xfId="4" applyFont="1" applyFill="1" applyBorder="1" applyAlignment="1">
      <alignment horizontal="center" vertical="center"/>
    </xf>
    <xf numFmtId="1" fontId="5" fillId="3" borderId="3" xfId="4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top" wrapText="1"/>
    </xf>
    <xf numFmtId="0" fontId="26" fillId="0" borderId="1" xfId="3" applyFont="1" applyBorder="1" applyAlignment="1">
      <alignment horizontal="left" vertical="top" wrapText="1"/>
    </xf>
    <xf numFmtId="1" fontId="5" fillId="3" borderId="3" xfId="4" applyNumberFormat="1" applyFont="1" applyFill="1" applyBorder="1" applyAlignment="1">
      <alignment horizontal="center"/>
    </xf>
    <xf numFmtId="1" fontId="11" fillId="3" borderId="15" xfId="4" applyNumberFormat="1" applyFont="1" applyFill="1" applyBorder="1" applyAlignment="1">
      <alignment horizontal="center" vertical="center"/>
    </xf>
    <xf numFmtId="1" fontId="6" fillId="10" borderId="15" xfId="4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1" fontId="10" fillId="3" borderId="1" xfId="4" applyNumberFormat="1" applyFont="1" applyFill="1" applyBorder="1" applyAlignment="1">
      <alignment horizontal="center" vertical="center"/>
    </xf>
    <xf numFmtId="1" fontId="5" fillId="3" borderId="1" xfId="4" applyNumberFormat="1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1" fontId="5" fillId="3" borderId="2" xfId="4" applyNumberFormat="1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vertical="center" wrapText="1"/>
    </xf>
    <xf numFmtId="0" fontId="6" fillId="9" borderId="14" xfId="4" applyFont="1" applyFill="1" applyBorder="1" applyAlignment="1">
      <alignment horizontal="center" vertical="center" wrapText="1"/>
    </xf>
    <xf numFmtId="49" fontId="6" fillId="9" borderId="15" xfId="4" applyNumberFormat="1" applyFont="1" applyFill="1" applyBorder="1" applyAlignment="1">
      <alignment horizontal="center" vertical="center" wrapText="1"/>
    </xf>
    <xf numFmtId="0" fontId="6" fillId="9" borderId="15" xfId="4" applyFont="1" applyFill="1" applyBorder="1" applyAlignment="1">
      <alignment horizontal="center" vertical="center" wrapText="1"/>
    </xf>
    <xf numFmtId="1" fontId="6" fillId="9" borderId="15" xfId="4" applyNumberFormat="1" applyFont="1" applyFill="1" applyBorder="1" applyAlignment="1">
      <alignment horizontal="center" vertical="center" wrapText="1"/>
    </xf>
    <xf numFmtId="0" fontId="6" fillId="9" borderId="16" xfId="4" applyFont="1" applyFill="1" applyBorder="1" applyAlignment="1">
      <alignment horizontal="center" vertical="center" wrapText="1"/>
    </xf>
    <xf numFmtId="0" fontId="6" fillId="9" borderId="42" xfId="4" applyFont="1" applyFill="1" applyBorder="1" applyAlignment="1">
      <alignment horizontal="center" vertical="center" wrapText="1"/>
    </xf>
    <xf numFmtId="1" fontId="5" fillId="3" borderId="1" xfId="4" applyNumberFormat="1" applyFont="1" applyFill="1" applyBorder="1" applyAlignment="1">
      <alignment horizontal="center"/>
    </xf>
    <xf numFmtId="0" fontId="5" fillId="3" borderId="52" xfId="4" applyFont="1" applyFill="1" applyBorder="1" applyAlignment="1">
      <alignment horizontal="center"/>
    </xf>
    <xf numFmtId="0" fontId="6" fillId="3" borderId="12" xfId="4" applyFont="1" applyFill="1" applyBorder="1" applyAlignment="1">
      <alignment horizontal="center"/>
    </xf>
    <xf numFmtId="0" fontId="28" fillId="0" borderId="0" xfId="3" applyFont="1" applyBorder="1" applyAlignment="1">
      <alignment horizontal="center" vertical="center" wrapText="1"/>
    </xf>
    <xf numFmtId="0" fontId="28" fillId="3" borderId="0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0" xfId="3" applyFont="1" applyBorder="1" applyAlignment="1">
      <alignment vertical="center" wrapText="1"/>
    </xf>
    <xf numFmtId="0" fontId="29" fillId="0" borderId="1" xfId="3" applyFont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textRotation="90" wrapText="1"/>
    </xf>
    <xf numFmtId="49" fontId="29" fillId="0" borderId="1" xfId="3" applyNumberFormat="1" applyFont="1" applyFill="1" applyBorder="1" applyAlignment="1">
      <alignment vertical="center" textRotation="90" wrapText="1"/>
    </xf>
    <xf numFmtId="49" fontId="29" fillId="0" borderId="1" xfId="3" applyNumberFormat="1" applyFont="1" applyBorder="1" applyAlignment="1">
      <alignment vertical="center" textRotation="90" wrapText="1"/>
    </xf>
    <xf numFmtId="49" fontId="29" fillId="2" borderId="1" xfId="3" applyNumberFormat="1" applyFont="1" applyFill="1" applyBorder="1" applyAlignment="1">
      <alignment vertical="center" textRotation="90" wrapText="1"/>
    </xf>
    <xf numFmtId="49" fontId="29" fillId="8" borderId="1" xfId="3" applyNumberFormat="1" applyFont="1" applyFill="1" applyBorder="1" applyAlignment="1">
      <alignment vertical="center" textRotation="90" wrapText="1"/>
    </xf>
    <xf numFmtId="49" fontId="29" fillId="5" borderId="1" xfId="3" applyNumberFormat="1" applyFont="1" applyFill="1" applyBorder="1" applyAlignment="1">
      <alignment horizontal="center" vertical="center" textRotation="90" wrapText="1"/>
    </xf>
    <xf numFmtId="49" fontId="29" fillId="7" borderId="1" xfId="3" applyNumberFormat="1" applyFont="1" applyFill="1" applyBorder="1" applyAlignment="1">
      <alignment vertical="center" textRotation="90" wrapText="1"/>
    </xf>
    <xf numFmtId="0" fontId="29" fillId="5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 wrapText="1"/>
    </xf>
    <xf numFmtId="0" fontId="29" fillId="8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3" applyFont="1" applyBorder="1" applyAlignment="1">
      <alignment vertical="center" wrapText="1"/>
    </xf>
    <xf numFmtId="0" fontId="29" fillId="0" borderId="1" xfId="3" applyFont="1" applyBorder="1" applyAlignment="1">
      <alignment horizontal="left" vertical="top" wrapText="1"/>
    </xf>
    <xf numFmtId="0" fontId="28" fillId="5" borderId="1" xfId="3" applyFont="1" applyFill="1" applyBorder="1" applyAlignment="1">
      <alignment horizontal="left" vertical="top" wrapText="1"/>
    </xf>
    <xf numFmtId="0" fontId="32" fillId="5" borderId="1" xfId="3" applyFont="1" applyFill="1" applyBorder="1"/>
    <xf numFmtId="0" fontId="28" fillId="5" borderId="0" xfId="3" applyFont="1" applyFill="1" applyBorder="1" applyAlignment="1">
      <alignment horizontal="left" vertical="top" wrapText="1"/>
    </xf>
    <xf numFmtId="0" fontId="32" fillId="5" borderId="0" xfId="3" applyFont="1" applyFill="1" applyBorder="1"/>
    <xf numFmtId="0" fontId="28" fillId="5" borderId="29" xfId="3" applyFont="1" applyFill="1" applyBorder="1" applyAlignment="1">
      <alignment horizontal="center" vertical="center" wrapText="1"/>
    </xf>
    <xf numFmtId="0" fontId="28" fillId="5" borderId="0" xfId="3" applyFont="1" applyFill="1" applyBorder="1" applyAlignment="1">
      <alignment horizontal="center" vertical="center" wrapText="1"/>
    </xf>
    <xf numFmtId="0" fontId="33" fillId="2" borderId="1" xfId="3" applyFont="1" applyFill="1" applyBorder="1" applyAlignment="1">
      <alignment horizontal="center" vertical="center" wrapText="1"/>
    </xf>
    <xf numFmtId="0" fontId="30" fillId="2" borderId="1" xfId="3" applyFont="1" applyFill="1" applyBorder="1" applyAlignment="1">
      <alignment horizontal="center" vertical="center" wrapText="1"/>
    </xf>
    <xf numFmtId="0" fontId="34" fillId="0" borderId="0" xfId="3" applyFont="1"/>
    <xf numFmtId="0" fontId="34" fillId="3" borderId="0" xfId="3" applyFont="1" applyFill="1"/>
    <xf numFmtId="0" fontId="29" fillId="3" borderId="3" xfId="3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49" fontId="29" fillId="4" borderId="1" xfId="3" applyNumberFormat="1" applyFont="1" applyFill="1" applyBorder="1" applyAlignment="1">
      <alignment vertical="center" textRotation="90" wrapText="1"/>
    </xf>
    <xf numFmtId="0" fontId="34" fillId="0" borderId="0" xfId="0" applyFont="1"/>
    <xf numFmtId="0" fontId="15" fillId="3" borderId="32" xfId="4" applyFont="1" applyFill="1" applyBorder="1" applyAlignment="1">
      <alignment horizontal="left" vertical="center"/>
    </xf>
    <xf numFmtId="0" fontId="15" fillId="3" borderId="52" xfId="4" applyFont="1" applyFill="1" applyBorder="1" applyAlignment="1">
      <alignment horizontal="center" vertical="center"/>
    </xf>
    <xf numFmtId="0" fontId="15" fillId="3" borderId="52" xfId="4" applyFont="1" applyFill="1" applyBorder="1" applyAlignment="1">
      <alignment horizontal="center"/>
    </xf>
    <xf numFmtId="0" fontId="16" fillId="3" borderId="52" xfId="4" applyFont="1" applyFill="1" applyBorder="1" applyAlignment="1">
      <alignment horizontal="center"/>
    </xf>
    <xf numFmtId="0" fontId="15" fillId="3" borderId="53" xfId="4" applyFont="1" applyFill="1" applyBorder="1" applyAlignment="1">
      <alignment horizontal="center"/>
    </xf>
    <xf numFmtId="0" fontId="9" fillId="0" borderId="68" xfId="4" applyFont="1" applyBorder="1" applyAlignment="1">
      <alignment horizontal="center" vertical="center" wrapText="1"/>
    </xf>
    <xf numFmtId="0" fontId="9" fillId="0" borderId="69" xfId="4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top" wrapText="1"/>
    </xf>
    <xf numFmtId="0" fontId="28" fillId="0" borderId="0" xfId="3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5" fillId="3" borderId="44" xfId="4" applyFont="1" applyFill="1" applyBorder="1" applyAlignment="1">
      <alignment horizontal="center" vertical="center"/>
    </xf>
    <xf numFmtId="0" fontId="5" fillId="3" borderId="45" xfId="4" applyFont="1" applyFill="1" applyBorder="1" applyAlignment="1">
      <alignment horizontal="center" vertical="center"/>
    </xf>
    <xf numFmtId="0" fontId="5" fillId="3" borderId="47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1" fontId="5" fillId="3" borderId="44" xfId="4" applyNumberFormat="1" applyFont="1" applyFill="1" applyBorder="1" applyAlignment="1">
      <alignment horizontal="center" vertical="center"/>
    </xf>
    <xf numFmtId="0" fontId="5" fillId="2" borderId="0" xfId="4" applyFont="1" applyFill="1" applyAlignment="1">
      <alignment wrapText="1"/>
    </xf>
    <xf numFmtId="0" fontId="5" fillId="12" borderId="1" xfId="4" applyFont="1" applyFill="1" applyBorder="1" applyAlignment="1">
      <alignment horizontal="center" vertical="center"/>
    </xf>
    <xf numFmtId="0" fontId="6" fillId="12" borderId="1" xfId="4" applyFont="1" applyFill="1" applyBorder="1" applyAlignment="1">
      <alignment horizontal="center" vertical="center"/>
    </xf>
    <xf numFmtId="1" fontId="6" fillId="12" borderId="1" xfId="4" applyNumberFormat="1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1" fontId="5" fillId="3" borderId="2" xfId="4" applyNumberFormat="1" applyFont="1" applyFill="1" applyBorder="1" applyAlignment="1">
      <alignment horizontal="center"/>
    </xf>
    <xf numFmtId="0" fontId="5" fillId="12" borderId="3" xfId="4" applyFont="1" applyFill="1" applyBorder="1" applyAlignment="1">
      <alignment horizontal="center" vertical="center"/>
    </xf>
    <xf numFmtId="0" fontId="6" fillId="12" borderId="3" xfId="4" applyFont="1" applyFill="1" applyBorder="1" applyAlignment="1">
      <alignment horizontal="center" vertical="center"/>
    </xf>
    <xf numFmtId="1" fontId="6" fillId="12" borderId="3" xfId="4" applyNumberFormat="1" applyFont="1" applyFill="1" applyBorder="1" applyAlignment="1">
      <alignment horizontal="center" vertical="center"/>
    </xf>
    <xf numFmtId="0" fontId="6" fillId="10" borderId="15" xfId="4" applyFont="1" applyFill="1" applyBorder="1" applyAlignment="1">
      <alignment horizontal="center" vertical="center" wrapText="1"/>
    </xf>
    <xf numFmtId="1" fontId="6" fillId="10" borderId="15" xfId="4" applyNumberFormat="1" applyFont="1" applyFill="1" applyBorder="1" applyAlignment="1">
      <alignment horizontal="center" vertical="center" wrapText="1"/>
    </xf>
    <xf numFmtId="0" fontId="6" fillId="10" borderId="16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/>
    </xf>
    <xf numFmtId="0" fontId="11" fillId="3" borderId="42" xfId="4" applyFont="1" applyFill="1" applyBorder="1" applyAlignment="1">
      <alignment horizontal="center" vertical="center"/>
    </xf>
    <xf numFmtId="0" fontId="6" fillId="10" borderId="42" xfId="4" applyFont="1" applyFill="1" applyBorder="1" applyAlignment="1">
      <alignment horizontal="center" vertical="center"/>
    </xf>
    <xf numFmtId="0" fontId="5" fillId="3" borderId="70" xfId="4" applyFont="1" applyFill="1" applyBorder="1" applyAlignment="1">
      <alignment horizontal="center" vertical="center"/>
    </xf>
    <xf numFmtId="0" fontId="5" fillId="3" borderId="70" xfId="4" applyFont="1" applyFill="1" applyBorder="1" applyAlignment="1">
      <alignment horizontal="center"/>
    </xf>
    <xf numFmtId="0" fontId="5" fillId="3" borderId="8" xfId="4" applyFont="1" applyFill="1" applyBorder="1" applyAlignment="1">
      <alignment horizontal="center"/>
    </xf>
    <xf numFmtId="0" fontId="6" fillId="12" borderId="9" xfId="4" applyFont="1" applyFill="1" applyBorder="1" applyAlignment="1">
      <alignment horizontal="center" vertical="center"/>
    </xf>
    <xf numFmtId="0" fontId="6" fillId="12" borderId="70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6" fillId="3" borderId="39" xfId="4" applyFont="1" applyFill="1" applyBorder="1" applyAlignment="1">
      <alignment horizontal="center"/>
    </xf>
    <xf numFmtId="0" fontId="6" fillId="12" borderId="38" xfId="4" applyFont="1" applyFill="1" applyBorder="1" applyAlignment="1">
      <alignment horizontal="center" vertical="center"/>
    </xf>
    <xf numFmtId="0" fontId="6" fillId="12" borderId="17" xfId="4" applyFont="1" applyFill="1" applyBorder="1" applyAlignment="1">
      <alignment horizontal="center" vertical="center"/>
    </xf>
    <xf numFmtId="0" fontId="6" fillId="12" borderId="12" xfId="4" applyFont="1" applyFill="1" applyBorder="1" applyAlignment="1">
      <alignment horizontal="center" vertical="center"/>
    </xf>
    <xf numFmtId="0" fontId="6" fillId="12" borderId="13" xfId="4" applyFont="1" applyFill="1" applyBorder="1" applyAlignment="1">
      <alignment horizontal="center" vertical="center"/>
    </xf>
    <xf numFmtId="0" fontId="6" fillId="3" borderId="43" xfId="4" applyFont="1" applyFill="1" applyBorder="1" applyAlignment="1">
      <alignment horizontal="center" vertical="center"/>
    </xf>
    <xf numFmtId="0" fontId="11" fillId="10" borderId="16" xfId="4" applyFont="1" applyFill="1" applyBorder="1" applyAlignment="1">
      <alignment horizontal="center" vertical="center"/>
    </xf>
    <xf numFmtId="0" fontId="6" fillId="3" borderId="37" xfId="4" applyFont="1" applyFill="1" applyBorder="1" applyAlignment="1">
      <alignment horizontal="center" vertical="center"/>
    </xf>
    <xf numFmtId="0" fontId="5" fillId="10" borderId="16" xfId="4" applyFont="1" applyFill="1" applyBorder="1" applyAlignment="1">
      <alignment horizontal="center" vertical="center"/>
    </xf>
    <xf numFmtId="0" fontId="5" fillId="12" borderId="38" xfId="4" applyFont="1" applyFill="1" applyBorder="1" applyAlignment="1">
      <alignment horizontal="center" vertical="center"/>
    </xf>
    <xf numFmtId="0" fontId="5" fillId="12" borderId="17" xfId="4" applyFont="1" applyFill="1" applyBorder="1" applyAlignment="1">
      <alignment horizontal="center" vertical="center"/>
    </xf>
    <xf numFmtId="0" fontId="5" fillId="12" borderId="12" xfId="4" applyFont="1" applyFill="1" applyBorder="1" applyAlignment="1">
      <alignment horizontal="center" vertical="center"/>
    </xf>
    <xf numFmtId="0" fontId="5" fillId="12" borderId="13" xfId="4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5" fillId="3" borderId="52" xfId="4" applyFont="1" applyFill="1" applyBorder="1" applyAlignment="1">
      <alignment wrapText="1"/>
    </xf>
    <xf numFmtId="0" fontId="6" fillId="3" borderId="52" xfId="4" applyFont="1" applyFill="1" applyBorder="1" applyAlignment="1">
      <alignment horizontal="center"/>
    </xf>
    <xf numFmtId="0" fontId="5" fillId="3" borderId="44" xfId="4" applyFont="1" applyFill="1" applyBorder="1" applyAlignment="1">
      <alignment wrapText="1"/>
    </xf>
    <xf numFmtId="0" fontId="6" fillId="3" borderId="44" xfId="4" applyFont="1" applyFill="1" applyBorder="1" applyAlignment="1">
      <alignment horizontal="center"/>
    </xf>
    <xf numFmtId="0" fontId="5" fillId="3" borderId="12" xfId="4" applyFont="1" applyFill="1" applyBorder="1" applyAlignment="1">
      <alignment horizontal="center"/>
    </xf>
    <xf numFmtId="0" fontId="5" fillId="3" borderId="39" xfId="4" applyFont="1" applyFill="1" applyBorder="1" applyAlignment="1">
      <alignment horizontal="center"/>
    </xf>
    <xf numFmtId="0" fontId="11" fillId="3" borderId="22" xfId="4" applyFont="1" applyFill="1" applyBorder="1" applyAlignment="1">
      <alignment horizontal="left" vertical="center"/>
    </xf>
    <xf numFmtId="0" fontId="6" fillId="10" borderId="22" xfId="4" applyFont="1" applyFill="1" applyBorder="1" applyAlignment="1">
      <alignment horizontal="left" vertical="center"/>
    </xf>
    <xf numFmtId="0" fontId="7" fillId="3" borderId="5" xfId="3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left" vertical="center" wrapText="1"/>
    </xf>
    <xf numFmtId="0" fontId="7" fillId="3" borderId="7" xfId="3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9" borderId="2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22" xfId="4" applyFont="1" applyFill="1" applyBorder="1" applyAlignment="1">
      <alignment wrapText="1"/>
    </xf>
    <xf numFmtId="0" fontId="6" fillId="10" borderId="22" xfId="4" applyFont="1" applyFill="1" applyBorder="1" applyAlignment="1">
      <alignment wrapText="1"/>
    </xf>
    <xf numFmtId="0" fontId="5" fillId="3" borderId="59" xfId="3" applyFont="1" applyFill="1" applyBorder="1" applyAlignment="1">
      <alignment horizontal="left" vertical="top" wrapText="1"/>
    </xf>
    <xf numFmtId="0" fontId="5" fillId="3" borderId="18" xfId="3" applyFont="1" applyFill="1" applyBorder="1" applyAlignment="1">
      <alignment horizontal="left" vertical="top" wrapText="1"/>
    </xf>
    <xf numFmtId="0" fontId="5" fillId="3" borderId="18" xfId="3" applyFont="1" applyFill="1" applyBorder="1" applyAlignment="1">
      <alignment horizontal="left" vertical="center" wrapText="1"/>
    </xf>
    <xf numFmtId="0" fontId="5" fillId="3" borderId="71" xfId="3" applyFont="1" applyFill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6" fillId="9" borderId="22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5" fillId="3" borderId="52" xfId="4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3" borderId="5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top" wrapText="1"/>
    </xf>
    <xf numFmtId="0" fontId="29" fillId="3" borderId="4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29" fillId="3" borderId="7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 vertical="top" wrapText="1"/>
    </xf>
    <xf numFmtId="0" fontId="34" fillId="0" borderId="0" xfId="3" applyFont="1" applyBorder="1" applyAlignment="1"/>
    <xf numFmtId="0" fontId="29" fillId="0" borderId="0" xfId="3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1" fillId="18" borderId="53" xfId="4" applyFont="1" applyFill="1" applyBorder="1" applyAlignment="1">
      <alignment horizontal="center" vertical="center" wrapText="1"/>
    </xf>
    <xf numFmtId="0" fontId="21" fillId="18" borderId="45" xfId="4" applyFont="1" applyFill="1" applyBorder="1" applyAlignment="1">
      <alignment horizontal="center" vertical="center" wrapText="1"/>
    </xf>
    <xf numFmtId="0" fontId="23" fillId="3" borderId="47" xfId="4" applyFont="1" applyFill="1" applyBorder="1" applyAlignment="1">
      <alignment horizontal="center"/>
    </xf>
    <xf numFmtId="0" fontId="23" fillId="3" borderId="44" xfId="4" applyFont="1" applyFill="1" applyBorder="1" applyAlignment="1">
      <alignment horizontal="center"/>
    </xf>
    <xf numFmtId="0" fontId="23" fillId="3" borderId="45" xfId="4" applyFont="1" applyFill="1" applyBorder="1" applyAlignment="1">
      <alignment horizontal="center"/>
    </xf>
    <xf numFmtId="0" fontId="6" fillId="12" borderId="4" xfId="0" applyFont="1" applyFill="1" applyBorder="1" applyAlignment="1">
      <alignment vertical="center" wrapText="1"/>
    </xf>
    <xf numFmtId="0" fontId="6" fillId="12" borderId="18" xfId="0" applyFont="1" applyFill="1" applyBorder="1" applyAlignment="1">
      <alignment horizontal="left" vertical="top" wrapText="1"/>
    </xf>
    <xf numFmtId="0" fontId="6" fillId="12" borderId="5" xfId="0" applyFont="1" applyFill="1" applyBorder="1" applyAlignment="1">
      <alignment vertical="center" wrapText="1"/>
    </xf>
    <xf numFmtId="0" fontId="6" fillId="12" borderId="59" xfId="0" applyFont="1" applyFill="1" applyBorder="1" applyAlignment="1">
      <alignment horizontal="left" vertical="top" wrapText="1"/>
    </xf>
    <xf numFmtId="0" fontId="5" fillId="19" borderId="4" xfId="0" applyFont="1" applyFill="1" applyBorder="1" applyAlignment="1">
      <alignment vertical="center" wrapText="1"/>
    </xf>
    <xf numFmtId="0" fontId="5" fillId="19" borderId="18" xfId="0" applyFont="1" applyFill="1" applyBorder="1" applyAlignment="1">
      <alignment horizontal="left" vertical="top" wrapText="1"/>
    </xf>
    <xf numFmtId="0" fontId="8" fillId="19" borderId="7" xfId="0" applyFont="1" applyFill="1" applyBorder="1" applyAlignment="1">
      <alignment vertical="center" wrapText="1"/>
    </xf>
    <xf numFmtId="0" fontId="5" fillId="19" borderId="6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8" fillId="5" borderId="2" xfId="3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3" applyFont="1" applyBorder="1" applyAlignment="1">
      <alignment horizontal="center" vertical="center" wrapText="1"/>
    </xf>
    <xf numFmtId="0" fontId="29" fillId="3" borderId="2" xfId="3" applyFont="1" applyFill="1" applyBorder="1" applyAlignment="1">
      <alignment horizontal="center" vertical="center" wrapText="1"/>
    </xf>
    <xf numFmtId="0" fontId="29" fillId="8" borderId="2" xfId="3" applyFont="1" applyFill="1" applyBorder="1" applyAlignment="1">
      <alignment horizontal="center" vertical="center" wrapText="1"/>
    </xf>
    <xf numFmtId="0" fontId="29" fillId="5" borderId="2" xfId="3" applyFont="1" applyFill="1" applyBorder="1" applyAlignment="1">
      <alignment horizontal="center" vertical="center" wrapText="1"/>
    </xf>
    <xf numFmtId="0" fontId="29" fillId="7" borderId="2" xfId="3" applyFont="1" applyFill="1" applyBorder="1" applyAlignment="1">
      <alignment horizontal="center" vertical="center" wrapText="1"/>
    </xf>
    <xf numFmtId="0" fontId="28" fillId="5" borderId="3" xfId="3" applyFont="1" applyFill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8" borderId="3" xfId="3" applyFont="1" applyFill="1" applyBorder="1" applyAlignment="1">
      <alignment horizontal="center" vertical="center" wrapText="1"/>
    </xf>
    <xf numFmtId="0" fontId="29" fillId="5" borderId="3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top" wrapText="1"/>
    </xf>
    <xf numFmtId="0" fontId="28" fillId="5" borderId="15" xfId="3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5" xfId="3" applyFont="1" applyBorder="1" applyAlignment="1">
      <alignment horizontal="center" vertical="center" wrapText="1"/>
    </xf>
    <xf numFmtId="0" fontId="29" fillId="5" borderId="15" xfId="3" applyFont="1" applyFill="1" applyBorder="1" applyAlignment="1">
      <alignment horizontal="center" vertical="center" wrapText="1"/>
    </xf>
    <xf numFmtId="0" fontId="29" fillId="7" borderId="15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49" fontId="29" fillId="12" borderId="1" xfId="3" applyNumberFormat="1" applyFont="1" applyFill="1" applyBorder="1" applyAlignment="1">
      <alignment vertical="center" textRotation="90" wrapText="1"/>
    </xf>
    <xf numFmtId="0" fontId="29" fillId="12" borderId="1" xfId="3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9" fillId="12" borderId="2" xfId="3" applyFont="1" applyFill="1" applyBorder="1" applyAlignment="1">
      <alignment horizontal="center" vertical="center" wrapText="1"/>
    </xf>
    <xf numFmtId="0" fontId="29" fillId="12" borderId="3" xfId="3" applyFont="1" applyFill="1" applyBorder="1" applyAlignment="1">
      <alignment horizontal="center" vertical="center" wrapText="1"/>
    </xf>
    <xf numFmtId="0" fontId="29" fillId="4" borderId="1" xfId="3" applyFont="1" applyFill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49" fontId="29" fillId="3" borderId="1" xfId="3" applyNumberFormat="1" applyFont="1" applyFill="1" applyBorder="1" applyAlignment="1">
      <alignment vertical="center" textRotation="90" wrapText="1"/>
    </xf>
    <xf numFmtId="0" fontId="29" fillId="3" borderId="15" xfId="3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center" vertical="center" wrapText="1"/>
    </xf>
    <xf numFmtId="49" fontId="29" fillId="3" borderId="1" xfId="3" applyNumberFormat="1" applyFont="1" applyFill="1" applyBorder="1" applyAlignment="1">
      <alignment horizontal="center" vertical="center" textRotation="90" wrapText="1"/>
    </xf>
    <xf numFmtId="0" fontId="29" fillId="20" borderId="1" xfId="3" applyFont="1" applyFill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8" fillId="0" borderId="28" xfId="0" applyFont="1" applyBorder="1" applyAlignment="1">
      <alignment horizontal="left" vertical="top" wrapText="1"/>
    </xf>
    <xf numFmtId="0" fontId="28" fillId="5" borderId="28" xfId="3" applyFont="1" applyFill="1" applyBorder="1" applyAlignment="1">
      <alignment horizontal="center" vertical="center" wrapText="1"/>
    </xf>
    <xf numFmtId="0" fontId="29" fillId="0" borderId="28" xfId="3" applyFont="1" applyBorder="1" applyAlignment="1">
      <alignment horizontal="center" vertical="center" wrapText="1"/>
    </xf>
    <xf numFmtId="0" fontId="29" fillId="3" borderId="28" xfId="3" applyFont="1" applyFill="1" applyBorder="1" applyAlignment="1">
      <alignment horizontal="center" vertical="center" wrapText="1"/>
    </xf>
    <xf numFmtId="0" fontId="29" fillId="5" borderId="28" xfId="3" applyFont="1" applyFill="1" applyBorder="1" applyAlignment="1">
      <alignment horizontal="center" vertical="center" wrapText="1"/>
    </xf>
    <xf numFmtId="0" fontId="29" fillId="7" borderId="28" xfId="3" applyFont="1" applyFill="1" applyBorder="1" applyAlignment="1">
      <alignment horizontal="center" vertical="center" wrapText="1"/>
    </xf>
    <xf numFmtId="0" fontId="29" fillId="5" borderId="72" xfId="3" applyFont="1" applyFill="1" applyBorder="1" applyAlignment="1">
      <alignment horizontal="center" vertical="center" wrapText="1"/>
    </xf>
    <xf numFmtId="0" fontId="38" fillId="3" borderId="0" xfId="0" applyFont="1" applyFill="1"/>
    <xf numFmtId="0" fontId="5" fillId="2" borderId="12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70" xfId="4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38" fillId="3" borderId="0" xfId="0" applyNumberFormat="1" applyFont="1" applyFill="1" applyAlignment="1">
      <alignment horizontal="center" vertical="top" wrapText="1"/>
    </xf>
    <xf numFmtId="49" fontId="38" fillId="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9" fillId="0" borderId="25" xfId="4" applyFont="1" applyBorder="1" applyAlignment="1" applyProtection="1">
      <alignment horizontal="center" vertical="justify" textRotation="90" wrapText="1"/>
      <protection locked="0"/>
    </xf>
    <xf numFmtId="0" fontId="9" fillId="0" borderId="31" xfId="4" applyFont="1" applyBorder="1" applyAlignment="1" applyProtection="1">
      <alignment horizontal="center" vertical="justify" textRotation="90" wrapText="1"/>
      <protection locked="0"/>
    </xf>
    <xf numFmtId="0" fontId="9" fillId="0" borderId="60" xfId="4" applyFont="1" applyBorder="1" applyAlignment="1" applyProtection="1">
      <alignment horizontal="center" vertical="justify" textRotation="90" wrapText="1"/>
      <protection locked="0"/>
    </xf>
    <xf numFmtId="0" fontId="17" fillId="0" borderId="56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 textRotation="90"/>
    </xf>
    <xf numFmtId="0" fontId="9" fillId="0" borderId="20" xfId="4" applyFont="1" applyBorder="1" applyAlignment="1">
      <alignment horizontal="center" vertical="center" textRotation="90"/>
    </xf>
    <xf numFmtId="0" fontId="9" fillId="0" borderId="21" xfId="4" applyFont="1" applyBorder="1" applyAlignment="1">
      <alignment horizontal="center" vertical="center" textRotation="90"/>
    </xf>
    <xf numFmtId="0" fontId="9" fillId="0" borderId="25" xfId="4" applyFont="1" applyBorder="1" applyAlignment="1">
      <alignment horizontal="center" vertical="center" textRotation="90" shrinkToFit="1"/>
    </xf>
    <xf numFmtId="0" fontId="9" fillId="0" borderId="31" xfId="4" applyFont="1" applyBorder="1" applyAlignment="1">
      <alignment horizontal="center" vertical="center" textRotation="90" shrinkToFit="1"/>
    </xf>
    <xf numFmtId="0" fontId="9" fillId="0" borderId="60" xfId="4" applyFont="1" applyBorder="1" applyAlignment="1">
      <alignment horizontal="center" vertical="center" textRotation="90" shrinkToFit="1"/>
    </xf>
    <xf numFmtId="0" fontId="9" fillId="0" borderId="58" xfId="4" applyFont="1" applyBorder="1" applyAlignment="1">
      <alignment horizontal="center" vertical="center" wrapText="1"/>
    </xf>
    <xf numFmtId="0" fontId="9" fillId="0" borderId="57" xfId="4" applyFont="1" applyBorder="1" applyAlignment="1">
      <alignment horizontal="center" vertical="center" wrapText="1"/>
    </xf>
    <xf numFmtId="0" fontId="9" fillId="0" borderId="59" xfId="4" applyFont="1" applyBorder="1" applyAlignment="1">
      <alignment horizontal="center" vertical="center" wrapText="1"/>
    </xf>
    <xf numFmtId="0" fontId="9" fillId="0" borderId="51" xfId="4" applyFont="1" applyBorder="1" applyAlignment="1">
      <alignment horizontal="center" vertical="center" wrapText="1"/>
    </xf>
    <xf numFmtId="0" fontId="9" fillId="0" borderId="25" xfId="4" applyFont="1" applyBorder="1" applyAlignment="1">
      <alignment horizontal="center" textRotation="90" wrapText="1"/>
    </xf>
    <xf numFmtId="0" fontId="9" fillId="0" borderId="31" xfId="4" applyFont="1" applyBorder="1" applyAlignment="1">
      <alignment horizontal="center" textRotation="90" wrapText="1"/>
    </xf>
    <xf numFmtId="0" fontId="9" fillId="0" borderId="60" xfId="4" applyFont="1" applyBorder="1" applyAlignment="1">
      <alignment horizontal="center" textRotation="90" wrapText="1"/>
    </xf>
    <xf numFmtId="0" fontId="24" fillId="0" borderId="11" xfId="4" applyFont="1" applyBorder="1" applyAlignment="1">
      <alignment horizontal="center"/>
    </xf>
    <xf numFmtId="0" fontId="24" fillId="0" borderId="9" xfId="4" applyFont="1" applyBorder="1" applyAlignment="1">
      <alignment horizontal="center"/>
    </xf>
    <xf numFmtId="0" fontId="24" fillId="0" borderId="29" xfId="4" applyFont="1" applyBorder="1" applyAlignment="1">
      <alignment horizontal="center" textRotation="90" shrinkToFit="1"/>
    </xf>
    <xf numFmtId="0" fontId="24" fillId="0" borderId="28" xfId="4" applyFont="1" applyBorder="1" applyAlignment="1">
      <alignment horizontal="center" textRotation="90" shrinkToFit="1"/>
    </xf>
    <xf numFmtId="0" fontId="24" fillId="0" borderId="5" xfId="4" applyFont="1" applyBorder="1" applyAlignment="1">
      <alignment horizontal="center"/>
    </xf>
    <xf numFmtId="0" fontId="9" fillId="0" borderId="30" xfId="4" applyFont="1" applyBorder="1" applyAlignment="1">
      <alignment horizontal="center" textRotation="90" wrapText="1"/>
    </xf>
    <xf numFmtId="0" fontId="9" fillId="0" borderId="0" xfId="4" applyFont="1" applyBorder="1" applyAlignment="1">
      <alignment horizontal="center" textRotation="90" wrapText="1"/>
    </xf>
    <xf numFmtId="0" fontId="9" fillId="0" borderId="11" xfId="4" applyFont="1" applyBorder="1" applyAlignment="1">
      <alignment horizontal="center" textRotation="90" wrapText="1"/>
    </xf>
    <xf numFmtId="0" fontId="9" fillId="0" borderId="18" xfId="4" applyFont="1" applyBorder="1" applyAlignment="1">
      <alignment horizontal="center" vertical="center"/>
    </xf>
    <xf numFmtId="0" fontId="9" fillId="0" borderId="49" xfId="4" applyFont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9" fillId="0" borderId="38" xfId="4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/>
    </xf>
    <xf numFmtId="0" fontId="9" fillId="0" borderId="36" xfId="4" applyFont="1" applyBorder="1" applyAlignment="1">
      <alignment horizontal="center"/>
    </xf>
    <xf numFmtId="0" fontId="9" fillId="0" borderId="28" xfId="4" applyFont="1" applyBorder="1" applyAlignment="1">
      <alignment horizontal="center"/>
    </xf>
    <xf numFmtId="0" fontId="9" fillId="0" borderId="16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22" fillId="14" borderId="22" xfId="4" applyFont="1" applyFill="1" applyBorder="1" applyAlignment="1">
      <alignment horizontal="center" vertical="center"/>
    </xf>
    <xf numFmtId="0" fontId="22" fillId="14" borderId="23" xfId="4" applyFont="1" applyFill="1" applyBorder="1" applyAlignment="1">
      <alignment horizontal="center" vertical="center"/>
    </xf>
    <xf numFmtId="0" fontId="22" fillId="15" borderId="22" xfId="4" applyFont="1" applyFill="1" applyBorder="1" applyAlignment="1">
      <alignment horizontal="center" vertical="center"/>
    </xf>
    <xf numFmtId="0" fontId="22" fillId="15" borderId="23" xfId="4" applyFont="1" applyFill="1" applyBorder="1" applyAlignment="1">
      <alignment horizontal="center" vertical="center"/>
    </xf>
    <xf numFmtId="0" fontId="22" fillId="8" borderId="22" xfId="4" applyFont="1" applyFill="1" applyBorder="1" applyAlignment="1">
      <alignment horizontal="center" vertical="center"/>
    </xf>
    <xf numFmtId="0" fontId="22" fillId="8" borderId="23" xfId="4" applyFont="1" applyFill="1" applyBorder="1" applyAlignment="1">
      <alignment horizontal="center" vertical="center"/>
    </xf>
    <xf numFmtId="0" fontId="22" fillId="4" borderId="22" xfId="4" applyFont="1" applyFill="1" applyBorder="1" applyAlignment="1">
      <alignment horizontal="center" vertical="center"/>
    </xf>
    <xf numFmtId="0" fontId="22" fillId="4" borderId="23" xfId="4" applyFont="1" applyFill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2" fillId="16" borderId="22" xfId="4" applyFont="1" applyFill="1" applyBorder="1" applyAlignment="1">
      <alignment horizontal="center" vertical="center"/>
    </xf>
    <xf numFmtId="0" fontId="22" fillId="16" borderId="23" xfId="4" applyFont="1" applyFill="1" applyBorder="1" applyAlignment="1">
      <alignment horizontal="center" vertical="center"/>
    </xf>
    <xf numFmtId="0" fontId="21" fillId="2" borderId="22" xfId="4" applyFont="1" applyFill="1" applyBorder="1" applyAlignment="1">
      <alignment horizontal="center" vertical="center" wrapText="1"/>
    </xf>
    <xf numFmtId="0" fontId="21" fillId="2" borderId="23" xfId="4" applyFont="1" applyFill="1" applyBorder="1" applyAlignment="1">
      <alignment horizontal="center" vertical="center" wrapText="1"/>
    </xf>
    <xf numFmtId="0" fontId="21" fillId="0" borderId="62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2" fillId="17" borderId="22" xfId="4" applyFont="1" applyFill="1" applyBorder="1" applyAlignment="1">
      <alignment horizontal="center" vertical="center"/>
    </xf>
    <xf numFmtId="0" fontId="22" fillId="17" borderId="23" xfId="4" applyFont="1" applyFill="1" applyBorder="1" applyAlignment="1">
      <alignment horizontal="center" vertical="center"/>
    </xf>
    <xf numFmtId="0" fontId="5" fillId="3" borderId="38" xfId="4" applyFont="1" applyFill="1" applyBorder="1" applyAlignment="1">
      <alignment horizontal="center" textRotation="90" wrapText="1"/>
    </xf>
    <xf numFmtId="0" fontId="5" fillId="3" borderId="39" xfId="4" applyFont="1" applyFill="1" applyBorder="1" applyAlignment="1">
      <alignment horizontal="center" textRotation="90" wrapText="1"/>
    </xf>
    <xf numFmtId="0" fontId="5" fillId="3" borderId="3" xfId="4" applyFont="1" applyFill="1" applyBorder="1" applyAlignment="1">
      <alignment horizontal="center" textRotation="90" wrapText="1"/>
    </xf>
    <xf numFmtId="0" fontId="5" fillId="3" borderId="2" xfId="4" applyFont="1" applyFill="1" applyBorder="1" applyAlignment="1">
      <alignment horizontal="center" textRotation="90" wrapText="1"/>
    </xf>
    <xf numFmtId="0" fontId="5" fillId="3" borderId="3" xfId="4" applyFont="1" applyFill="1" applyBorder="1" applyAlignment="1">
      <alignment horizontal="center" vertical="center" textRotation="90" wrapText="1"/>
    </xf>
    <xf numFmtId="0" fontId="5" fillId="3" borderId="2" xfId="4" applyFont="1" applyFill="1" applyBorder="1" applyAlignment="1">
      <alignment horizontal="center" vertical="center" textRotation="90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/>
    </xf>
    <xf numFmtId="0" fontId="5" fillId="3" borderId="32" xfId="4" applyFont="1" applyFill="1" applyBorder="1" applyAlignment="1">
      <alignment horizontal="left" vertical="center"/>
    </xf>
    <xf numFmtId="0" fontId="5" fillId="3" borderId="12" xfId="4" applyFont="1" applyFill="1" applyBorder="1" applyAlignment="1">
      <alignment horizontal="left" vertical="center"/>
    </xf>
    <xf numFmtId="0" fontId="5" fillId="3" borderId="39" xfId="4" applyFont="1" applyFill="1" applyBorder="1" applyAlignment="1">
      <alignment horizontal="left" vertical="center"/>
    </xf>
    <xf numFmtId="0" fontId="5" fillId="3" borderId="48" xfId="4" applyFont="1" applyFill="1" applyBorder="1" applyAlignment="1">
      <alignment horizontal="center" vertical="center" wrapText="1"/>
    </xf>
    <xf numFmtId="0" fontId="5" fillId="3" borderId="49" xfId="4" applyFont="1" applyFill="1" applyBorder="1" applyAlignment="1">
      <alignment horizontal="center" vertical="center" wrapText="1"/>
    </xf>
    <xf numFmtId="0" fontId="5" fillId="3" borderId="50" xfId="4" applyFont="1" applyFill="1" applyBorder="1" applyAlignment="1">
      <alignment horizontal="center" vertical="center" wrapText="1"/>
    </xf>
    <xf numFmtId="0" fontId="5" fillId="3" borderId="14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6" xfId="4" applyFont="1" applyFill="1" applyBorder="1" applyAlignment="1">
      <alignment horizontal="center" vertical="center" wrapText="1"/>
    </xf>
    <xf numFmtId="0" fontId="5" fillId="3" borderId="42" xfId="4" applyFont="1" applyFill="1" applyBorder="1" applyAlignment="1">
      <alignment horizontal="center" vertical="center" wrapText="1"/>
    </xf>
    <xf numFmtId="0" fontId="5" fillId="3" borderId="38" xfId="4" applyFont="1" applyFill="1" applyBorder="1" applyAlignment="1">
      <alignment horizontal="center" vertical="center" textRotation="90" wrapText="1"/>
    </xf>
    <xf numFmtId="0" fontId="5" fillId="3" borderId="39" xfId="4" applyFont="1" applyFill="1" applyBorder="1" applyAlignment="1">
      <alignment horizontal="center" vertical="center" textRotation="90" wrapText="1"/>
    </xf>
    <xf numFmtId="0" fontId="5" fillId="3" borderId="22" xfId="4" applyFont="1" applyFill="1" applyBorder="1" applyAlignment="1">
      <alignment horizontal="center"/>
    </xf>
    <xf numFmtId="0" fontId="5" fillId="3" borderId="24" xfId="4" applyFont="1" applyFill="1" applyBorder="1" applyAlignment="1">
      <alignment horizontal="center"/>
    </xf>
    <xf numFmtId="0" fontId="5" fillId="3" borderId="23" xfId="4" applyFont="1" applyFill="1" applyBorder="1" applyAlignment="1">
      <alignment horizontal="center"/>
    </xf>
    <xf numFmtId="0" fontId="5" fillId="3" borderId="17" xfId="4" applyFont="1" applyFill="1" applyBorder="1" applyAlignment="1">
      <alignment horizontal="center" vertical="center" textRotation="90" wrapText="1"/>
    </xf>
    <xf numFmtId="0" fontId="5" fillId="3" borderId="37" xfId="4" applyFont="1" applyFill="1" applyBorder="1" applyAlignment="1">
      <alignment horizontal="center" vertical="center" textRotation="90" wrapText="1"/>
    </xf>
    <xf numFmtId="0" fontId="28" fillId="0" borderId="0" xfId="3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6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3;&#1044;&#1040;&#1056;&#1058;%202024/15.01.36/&#1044;&#1060;&#1057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график УП"/>
      <sheetName val="План "/>
      <sheetName val="КУГ 1"/>
      <sheetName val="ОК и ПК"/>
    </sheetNames>
    <sheetDataSet>
      <sheetData sheetId="0"/>
      <sheetData sheetId="1"/>
      <sheetData sheetId="2"/>
      <sheetData sheetId="3">
        <row r="46">
          <cell r="AZ46">
            <v>2</v>
          </cell>
        </row>
        <row r="48">
          <cell r="AZ48">
            <v>2</v>
          </cell>
        </row>
        <row r="49">
          <cell r="AZ49">
            <v>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topLeftCell="A13" zoomScale="90" zoomScaleNormal="100" zoomScalePageLayoutView="90" workbookViewId="0">
      <selection sqref="A1:E4"/>
    </sheetView>
  </sheetViews>
  <sheetFormatPr defaultRowHeight="15" x14ac:dyDescent="0.25"/>
  <sheetData>
    <row r="1" spans="1:14" ht="15" customHeight="1" x14ac:dyDescent="0.25">
      <c r="A1" s="363" t="s">
        <v>256</v>
      </c>
      <c r="B1" s="363"/>
      <c r="C1" s="363"/>
      <c r="D1" s="363"/>
      <c r="E1" s="363"/>
      <c r="F1" s="357"/>
      <c r="G1" s="357"/>
      <c r="H1" s="357"/>
      <c r="I1" s="357"/>
      <c r="J1" s="364"/>
      <c r="K1" s="364"/>
      <c r="L1" s="364"/>
      <c r="M1" s="364"/>
      <c r="N1" s="364"/>
    </row>
    <row r="2" spans="1:14" x14ac:dyDescent="0.25">
      <c r="A2" s="363"/>
      <c r="B2" s="363"/>
      <c r="C2" s="363"/>
      <c r="D2" s="363"/>
      <c r="E2" s="363"/>
      <c r="F2" s="357"/>
      <c r="G2" s="357"/>
      <c r="H2" s="357"/>
      <c r="I2" s="357"/>
      <c r="J2" s="364"/>
      <c r="K2" s="364"/>
      <c r="L2" s="364"/>
      <c r="M2" s="364"/>
      <c r="N2" s="364"/>
    </row>
    <row r="3" spans="1:14" x14ac:dyDescent="0.25">
      <c r="A3" s="363"/>
      <c r="B3" s="363"/>
      <c r="C3" s="363"/>
      <c r="D3" s="363"/>
      <c r="E3" s="363"/>
      <c r="F3" s="357"/>
      <c r="G3" s="357"/>
      <c r="H3" s="357"/>
      <c r="I3" s="357"/>
      <c r="J3" s="364"/>
      <c r="K3" s="364"/>
      <c r="L3" s="364"/>
      <c r="M3" s="364"/>
      <c r="N3" s="364"/>
    </row>
    <row r="4" spans="1:14" x14ac:dyDescent="0.25">
      <c r="A4" s="363"/>
      <c r="B4" s="363"/>
      <c r="C4" s="363"/>
      <c r="D4" s="363"/>
      <c r="E4" s="363"/>
      <c r="F4" s="357"/>
      <c r="G4" s="357"/>
      <c r="H4" s="357"/>
      <c r="I4" s="357"/>
      <c r="J4" s="364"/>
      <c r="K4" s="364"/>
      <c r="L4" s="364"/>
      <c r="M4" s="364"/>
      <c r="N4" s="364"/>
    </row>
    <row r="5" spans="1:14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4.45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45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4.45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14.45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x14ac:dyDescent="0.25">
      <c r="A10" s="56"/>
      <c r="B10" s="56"/>
      <c r="C10" s="56"/>
      <c r="D10" s="56"/>
      <c r="E10" s="362" t="s">
        <v>9</v>
      </c>
      <c r="F10" s="362"/>
      <c r="G10" s="362"/>
      <c r="H10" s="362"/>
      <c r="I10" s="362"/>
      <c r="J10" s="362"/>
      <c r="K10" s="56"/>
      <c r="L10" s="56"/>
      <c r="M10" s="56"/>
      <c r="N10" s="56"/>
    </row>
    <row r="11" spans="1:14" ht="14.45" x14ac:dyDescent="0.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x14ac:dyDescent="0.25">
      <c r="A12" s="56"/>
      <c r="B12" s="56"/>
      <c r="C12" s="361" t="s">
        <v>10</v>
      </c>
      <c r="D12" s="361"/>
      <c r="E12" s="361"/>
      <c r="F12" s="361"/>
      <c r="G12" s="361"/>
      <c r="H12" s="361"/>
      <c r="I12" s="361"/>
      <c r="J12" s="361"/>
      <c r="K12" s="361"/>
      <c r="L12" s="361"/>
      <c r="M12" s="56"/>
      <c r="N12" s="56"/>
    </row>
    <row r="13" spans="1:14" ht="15" customHeight="1" x14ac:dyDescent="0.25">
      <c r="A13" s="56"/>
      <c r="B13" s="56"/>
      <c r="C13" s="365" t="s">
        <v>255</v>
      </c>
      <c r="D13" s="365"/>
      <c r="E13" s="365"/>
      <c r="F13" s="365"/>
      <c r="G13" s="365"/>
      <c r="H13" s="365"/>
      <c r="I13" s="365"/>
      <c r="J13" s="365"/>
      <c r="K13" s="365"/>
      <c r="L13" s="365"/>
      <c r="M13" s="56"/>
      <c r="N13" s="56"/>
    </row>
    <row r="14" spans="1:14" x14ac:dyDescent="0.25">
      <c r="A14" s="56"/>
      <c r="B14" s="56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56"/>
      <c r="N14" s="56"/>
    </row>
    <row r="15" spans="1:14" x14ac:dyDescent="0.25">
      <c r="A15" s="56"/>
      <c r="B15" s="56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56"/>
      <c r="N15" s="56"/>
    </row>
    <row r="16" spans="1:14" x14ac:dyDescent="0.25">
      <c r="A16" s="56"/>
      <c r="B16" s="56"/>
      <c r="C16" s="56"/>
      <c r="D16" s="361" t="s">
        <v>11</v>
      </c>
      <c r="E16" s="361"/>
      <c r="F16" s="361"/>
      <c r="G16" s="361"/>
      <c r="H16" s="361"/>
      <c r="I16" s="361"/>
      <c r="J16" s="361"/>
      <c r="K16" s="361"/>
      <c r="L16" s="56"/>
      <c r="M16" s="56"/>
      <c r="N16" s="56"/>
    </row>
    <row r="17" spans="1:14" x14ac:dyDescent="0.25">
      <c r="A17" s="56"/>
      <c r="B17" s="56"/>
      <c r="C17" s="362" t="s">
        <v>155</v>
      </c>
      <c r="D17" s="362"/>
      <c r="E17" s="362"/>
      <c r="F17" s="362"/>
      <c r="G17" s="362"/>
      <c r="H17" s="362"/>
      <c r="I17" s="362"/>
      <c r="J17" s="362"/>
      <c r="K17" s="362"/>
      <c r="L17" s="362"/>
      <c r="M17" s="56"/>
      <c r="N17" s="56"/>
    </row>
    <row r="18" spans="1:14" ht="14.45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x14ac:dyDescent="0.25">
      <c r="A19" s="56"/>
      <c r="B19" s="56"/>
      <c r="C19" s="56"/>
      <c r="D19" s="56"/>
      <c r="E19" s="361" t="s">
        <v>12</v>
      </c>
      <c r="F19" s="361"/>
      <c r="G19" s="361"/>
      <c r="H19" s="361"/>
      <c r="I19" s="361"/>
      <c r="J19" s="56"/>
      <c r="K19" s="56"/>
      <c r="L19" s="56"/>
      <c r="M19" s="56"/>
      <c r="N19" s="56"/>
    </row>
    <row r="20" spans="1:14" ht="15" customHeight="1" x14ac:dyDescent="0.25">
      <c r="A20" s="56"/>
      <c r="B20" s="56"/>
      <c r="C20" s="56"/>
      <c r="D20" s="56"/>
      <c r="E20" s="56"/>
      <c r="F20" s="56"/>
      <c r="G20" s="56"/>
      <c r="H20" s="56"/>
      <c r="I20" s="119"/>
      <c r="J20" s="119"/>
      <c r="K20" s="366" t="s">
        <v>163</v>
      </c>
      <c r="L20" s="366"/>
      <c r="M20" s="366"/>
      <c r="N20" s="366"/>
    </row>
    <row r="21" spans="1:14" ht="15" customHeight="1" x14ac:dyDescent="0.25">
      <c r="A21" s="56"/>
      <c r="B21" s="56"/>
      <c r="C21" s="56"/>
      <c r="D21" s="56"/>
      <c r="E21" s="56"/>
      <c r="F21" s="56"/>
      <c r="G21" s="56"/>
      <c r="H21" s="56"/>
      <c r="I21" s="119"/>
      <c r="J21" s="119"/>
      <c r="K21" s="366"/>
      <c r="L21" s="366"/>
      <c r="M21" s="366"/>
      <c r="N21" s="366"/>
    </row>
    <row r="22" spans="1:14" x14ac:dyDescent="0.25">
      <c r="A22" s="56"/>
      <c r="B22" s="56"/>
      <c r="C22" s="56"/>
      <c r="D22" s="56"/>
      <c r="E22" s="56"/>
      <c r="F22" s="56"/>
      <c r="G22" s="56"/>
      <c r="H22" s="56"/>
      <c r="I22" s="119"/>
      <c r="J22" s="119"/>
      <c r="K22" s="366"/>
      <c r="L22" s="366"/>
      <c r="M22" s="366"/>
      <c r="N22" s="366"/>
    </row>
    <row r="23" spans="1:14" ht="15" customHeight="1" x14ac:dyDescent="0.25">
      <c r="A23" s="366" t="s">
        <v>78</v>
      </c>
      <c r="B23" s="366"/>
      <c r="C23" s="366"/>
      <c r="D23" s="366"/>
      <c r="E23" s="366"/>
      <c r="F23" s="366"/>
      <c r="G23" s="366"/>
      <c r="H23" s="366"/>
      <c r="I23" s="366"/>
      <c r="J23" s="366"/>
      <c r="K23" s="119"/>
      <c r="L23" s="119"/>
      <c r="M23" s="119"/>
      <c r="N23" s="119"/>
    </row>
    <row r="24" spans="1:14" x14ac:dyDescent="0.25">
      <c r="A24" s="366"/>
      <c r="B24" s="366"/>
      <c r="C24" s="366"/>
      <c r="D24" s="366"/>
      <c r="E24" s="366"/>
      <c r="F24" s="366"/>
      <c r="G24" s="366"/>
      <c r="H24" s="366"/>
      <c r="I24" s="366"/>
      <c r="J24" s="366"/>
      <c r="K24" s="119"/>
      <c r="L24" s="119"/>
      <c r="M24" s="119"/>
      <c r="N24" s="119"/>
    </row>
    <row r="25" spans="1:14" x14ac:dyDescent="0.25">
      <c r="A25" s="366"/>
      <c r="B25" s="366"/>
      <c r="C25" s="366"/>
      <c r="D25" s="366"/>
      <c r="E25" s="366"/>
      <c r="F25" s="366"/>
      <c r="G25" s="366"/>
      <c r="H25" s="366"/>
      <c r="I25" s="366"/>
      <c r="J25" s="366"/>
      <c r="K25" s="119"/>
      <c r="L25" s="119"/>
      <c r="M25" s="119"/>
      <c r="N25" s="119"/>
    </row>
    <row r="26" spans="1:14" ht="15" customHeight="1" x14ac:dyDescent="0.25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119"/>
      <c r="L26" s="119"/>
      <c r="M26" s="120"/>
      <c r="N26" s="120"/>
    </row>
    <row r="27" spans="1:14" ht="15" customHeight="1" x14ac:dyDescent="0.25">
      <c r="A27" s="366"/>
      <c r="B27" s="366"/>
      <c r="C27" s="366"/>
      <c r="D27" s="366"/>
      <c r="E27" s="366"/>
      <c r="F27" s="366"/>
      <c r="G27" s="366"/>
      <c r="H27" s="366"/>
      <c r="I27" s="366"/>
      <c r="J27" s="366"/>
      <c r="K27" s="119"/>
      <c r="L27" s="119"/>
      <c r="M27" s="120"/>
      <c r="N27" s="120"/>
    </row>
    <row r="28" spans="1:14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56"/>
      <c r="N28" s="56"/>
    </row>
    <row r="29" spans="1:14" ht="18" customHeight="1" x14ac:dyDescent="0.25">
      <c r="A29" s="367" t="s">
        <v>55</v>
      </c>
      <c r="B29" s="367"/>
      <c r="C29" s="367"/>
      <c r="D29" s="367"/>
      <c r="E29" s="367"/>
      <c r="F29" s="119"/>
      <c r="G29" s="119"/>
      <c r="H29" s="119"/>
      <c r="I29" s="119"/>
      <c r="J29" s="119"/>
      <c r="K29" s="119"/>
      <c r="L29" s="119"/>
      <c r="M29" s="56"/>
      <c r="N29" s="56"/>
    </row>
    <row r="30" spans="1:14" x14ac:dyDescent="0.25">
      <c r="A30" s="366" t="s">
        <v>188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</row>
    <row r="31" spans="1:14" x14ac:dyDescent="0.25">
      <c r="A31" s="366" t="s">
        <v>157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</row>
    <row r="32" spans="1:14" x14ac:dyDescent="0.25">
      <c r="A32" s="366" t="s">
        <v>156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</row>
  </sheetData>
  <mergeCells count="14">
    <mergeCell ref="A30:N30"/>
    <mergeCell ref="A31:N31"/>
    <mergeCell ref="A32:N32"/>
    <mergeCell ref="K20:N22"/>
    <mergeCell ref="A23:J27"/>
    <mergeCell ref="A29:E29"/>
    <mergeCell ref="E19:I19"/>
    <mergeCell ref="C17:L17"/>
    <mergeCell ref="A1:E4"/>
    <mergeCell ref="J1:N4"/>
    <mergeCell ref="E10:J10"/>
    <mergeCell ref="C12:L12"/>
    <mergeCell ref="C13:L15"/>
    <mergeCell ref="D16:K1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6"/>
  <sheetViews>
    <sheetView zoomScale="110" zoomScaleNormal="110" workbookViewId="0">
      <selection activeCell="AP30" sqref="AP30"/>
    </sheetView>
  </sheetViews>
  <sheetFormatPr defaultColWidth="9.140625" defaultRowHeight="12.75" x14ac:dyDescent="0.2"/>
  <cols>
    <col min="1" max="1" width="2.42578125" style="100" customWidth="1"/>
    <col min="2" max="4" width="2.140625" style="100" customWidth="1"/>
    <col min="5" max="5" width="2.5703125" style="100" customWidth="1"/>
    <col min="6" max="8" width="2.28515625" style="100" customWidth="1"/>
    <col min="9" max="9" width="2.140625" style="100" customWidth="1"/>
    <col min="10" max="10" width="2.28515625" style="100" customWidth="1"/>
    <col min="11" max="11" width="2" style="100" customWidth="1"/>
    <col min="12" max="12" width="2.28515625" style="100" customWidth="1"/>
    <col min="13" max="13" width="2.42578125" style="100" customWidth="1"/>
    <col min="14" max="14" width="2.28515625" style="100" customWidth="1"/>
    <col min="15" max="16" width="2.140625" style="100" customWidth="1"/>
    <col min="17" max="18" width="2.28515625" style="100" customWidth="1"/>
    <col min="19" max="21" width="2.140625" style="100" customWidth="1"/>
    <col min="22" max="22" width="2.28515625" style="100" customWidth="1"/>
    <col min="23" max="26" width="2.140625" style="100" customWidth="1"/>
    <col min="27" max="27" width="2.28515625" style="100" customWidth="1"/>
    <col min="28" max="28" width="2.140625" style="100" customWidth="1"/>
    <col min="29" max="30" width="2.28515625" style="100" customWidth="1"/>
    <col min="31" max="31" width="2.140625" style="100" customWidth="1"/>
    <col min="32" max="32" width="2.28515625" style="100" customWidth="1"/>
    <col min="33" max="33" width="2.140625" style="100" customWidth="1"/>
    <col min="34" max="35" width="2.28515625" style="100" customWidth="1"/>
    <col min="36" max="36" width="2.140625" style="100" customWidth="1"/>
    <col min="37" max="43" width="2.28515625" style="100" customWidth="1"/>
    <col min="44" max="44" width="2.42578125" style="100" customWidth="1"/>
    <col min="45" max="47" width="2.28515625" style="100" customWidth="1"/>
    <col min="48" max="48" width="2.140625" style="100" customWidth="1"/>
    <col min="49" max="49" width="2.5703125" style="100" customWidth="1"/>
    <col min="50" max="52" width="2.28515625" style="100" customWidth="1"/>
    <col min="53" max="53" width="2.140625" style="100" customWidth="1"/>
    <col min="54" max="54" width="2.7109375" style="100" customWidth="1"/>
    <col min="55" max="55" width="3.85546875" style="100" customWidth="1"/>
    <col min="56" max="56" width="4.5703125" style="100" customWidth="1"/>
    <col min="57" max="58" width="2.85546875" style="100" customWidth="1"/>
    <col min="59" max="60" width="3.7109375" style="100" customWidth="1"/>
    <col min="61" max="61" width="2.7109375" style="100" customWidth="1"/>
    <col min="62" max="62" width="3.42578125" style="100" customWidth="1"/>
    <col min="63" max="63" width="4.85546875" style="100" customWidth="1"/>
    <col min="64" max="16384" width="9.140625" style="5"/>
  </cols>
  <sheetData>
    <row r="1" spans="1:63" ht="28.5" customHeight="1" thickBot="1" x14ac:dyDescent="0.25">
      <c r="A1" s="58"/>
      <c r="B1" s="371" t="s">
        <v>43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9" t="s">
        <v>125</v>
      </c>
      <c r="BC1" s="58"/>
      <c r="BD1" s="58"/>
      <c r="BE1" s="58"/>
      <c r="BF1" s="58"/>
      <c r="BG1" s="58"/>
      <c r="BH1" s="58"/>
      <c r="BI1" s="58"/>
      <c r="BJ1" s="58"/>
      <c r="BK1" s="58"/>
    </row>
    <row r="2" spans="1:63" ht="13.5" customHeight="1" x14ac:dyDescent="0.2">
      <c r="A2" s="372" t="s">
        <v>13</v>
      </c>
      <c r="B2" s="60"/>
      <c r="C2" s="60"/>
      <c r="D2" s="60"/>
      <c r="E2" s="60"/>
      <c r="F2" s="61"/>
      <c r="G2" s="60"/>
      <c r="H2" s="60"/>
      <c r="I2" s="60"/>
      <c r="J2" s="61"/>
      <c r="K2" s="60"/>
      <c r="L2" s="60"/>
      <c r="M2" s="60"/>
      <c r="N2" s="62"/>
      <c r="O2" s="60"/>
      <c r="P2" s="60"/>
      <c r="Q2" s="60"/>
      <c r="R2" s="60"/>
      <c r="S2" s="61"/>
      <c r="T2" s="60"/>
      <c r="U2" s="60"/>
      <c r="V2" s="60"/>
      <c r="W2" s="61"/>
      <c r="X2" s="60"/>
      <c r="Y2" s="60"/>
      <c r="Z2" s="60"/>
      <c r="AA2" s="61"/>
      <c r="AB2" s="60"/>
      <c r="AC2" s="60"/>
      <c r="AD2" s="60"/>
      <c r="AE2" s="60"/>
      <c r="AF2" s="61"/>
      <c r="AG2" s="60"/>
      <c r="AH2" s="60"/>
      <c r="AI2" s="60"/>
      <c r="AJ2" s="61"/>
      <c r="AK2" s="60"/>
      <c r="AL2" s="60"/>
      <c r="AM2" s="60"/>
      <c r="AN2" s="62"/>
      <c r="AO2" s="60"/>
      <c r="AP2" s="60"/>
      <c r="AQ2" s="60"/>
      <c r="AR2" s="60"/>
      <c r="AS2" s="61"/>
      <c r="AT2" s="60"/>
      <c r="AU2" s="60"/>
      <c r="AV2" s="60"/>
      <c r="AW2" s="61"/>
      <c r="AX2" s="60"/>
      <c r="AY2" s="60"/>
      <c r="AZ2" s="60"/>
      <c r="BA2" s="63"/>
      <c r="BB2" s="375" t="s">
        <v>13</v>
      </c>
      <c r="BC2" s="378" t="s">
        <v>39</v>
      </c>
      <c r="BD2" s="379"/>
      <c r="BE2" s="382" t="s">
        <v>126</v>
      </c>
      <c r="BF2" s="382" t="s">
        <v>127</v>
      </c>
      <c r="BG2" s="382" t="s">
        <v>128</v>
      </c>
      <c r="BH2" s="390" t="s">
        <v>129</v>
      </c>
      <c r="BI2" s="382" t="s">
        <v>130</v>
      </c>
      <c r="BJ2" s="382" t="s">
        <v>131</v>
      </c>
      <c r="BK2" s="368" t="s">
        <v>132</v>
      </c>
    </row>
    <row r="3" spans="1:63" ht="21" customHeight="1" x14ac:dyDescent="0.2">
      <c r="A3" s="373"/>
      <c r="B3" s="385" t="s">
        <v>25</v>
      </c>
      <c r="C3" s="385"/>
      <c r="D3" s="385"/>
      <c r="E3" s="386"/>
      <c r="F3" s="387" t="s">
        <v>133</v>
      </c>
      <c r="G3" s="389" t="s">
        <v>26</v>
      </c>
      <c r="H3" s="385"/>
      <c r="I3" s="386"/>
      <c r="J3" s="387" t="s">
        <v>134</v>
      </c>
      <c r="K3" s="389" t="s">
        <v>27</v>
      </c>
      <c r="L3" s="385"/>
      <c r="M3" s="385"/>
      <c r="N3" s="386"/>
      <c r="O3" s="389" t="s">
        <v>28</v>
      </c>
      <c r="P3" s="385"/>
      <c r="Q3" s="385"/>
      <c r="R3" s="386"/>
      <c r="S3" s="387" t="s">
        <v>135</v>
      </c>
      <c r="T3" s="389" t="s">
        <v>29</v>
      </c>
      <c r="U3" s="385"/>
      <c r="V3" s="386"/>
      <c r="W3" s="387" t="s">
        <v>136</v>
      </c>
      <c r="X3" s="389" t="s">
        <v>30</v>
      </c>
      <c r="Y3" s="385"/>
      <c r="Z3" s="386"/>
      <c r="AA3" s="387" t="s">
        <v>137</v>
      </c>
      <c r="AB3" s="389" t="s">
        <v>31</v>
      </c>
      <c r="AC3" s="385"/>
      <c r="AD3" s="385"/>
      <c r="AE3" s="386"/>
      <c r="AF3" s="387" t="s">
        <v>138</v>
      </c>
      <c r="AG3" s="389" t="s">
        <v>32</v>
      </c>
      <c r="AH3" s="385"/>
      <c r="AI3" s="386"/>
      <c r="AJ3" s="387" t="s">
        <v>139</v>
      </c>
      <c r="AK3" s="389" t="s">
        <v>33</v>
      </c>
      <c r="AL3" s="385"/>
      <c r="AM3" s="385"/>
      <c r="AN3" s="386"/>
      <c r="AO3" s="389" t="s">
        <v>34</v>
      </c>
      <c r="AP3" s="385"/>
      <c r="AQ3" s="385"/>
      <c r="AR3" s="386"/>
      <c r="AS3" s="387" t="s">
        <v>140</v>
      </c>
      <c r="AT3" s="389" t="s">
        <v>35</v>
      </c>
      <c r="AU3" s="385"/>
      <c r="AV3" s="386"/>
      <c r="AW3" s="387" t="s">
        <v>141</v>
      </c>
      <c r="AX3" s="389" t="s">
        <v>36</v>
      </c>
      <c r="AY3" s="385"/>
      <c r="AZ3" s="385"/>
      <c r="BA3" s="399"/>
      <c r="BB3" s="376"/>
      <c r="BC3" s="380"/>
      <c r="BD3" s="381"/>
      <c r="BE3" s="383"/>
      <c r="BF3" s="383"/>
      <c r="BG3" s="383"/>
      <c r="BH3" s="391"/>
      <c r="BI3" s="383"/>
      <c r="BJ3" s="383"/>
      <c r="BK3" s="369"/>
    </row>
    <row r="4" spans="1:63" ht="22.5" customHeight="1" x14ac:dyDescent="0.2">
      <c r="A4" s="373"/>
      <c r="B4" s="64">
        <v>1</v>
      </c>
      <c r="C4" s="65">
        <v>8</v>
      </c>
      <c r="D4" s="65">
        <v>15</v>
      </c>
      <c r="E4" s="65">
        <v>22</v>
      </c>
      <c r="F4" s="387"/>
      <c r="G4" s="65">
        <v>6</v>
      </c>
      <c r="H4" s="65">
        <v>13</v>
      </c>
      <c r="I4" s="65">
        <v>20</v>
      </c>
      <c r="J4" s="387"/>
      <c r="K4" s="65">
        <v>3</v>
      </c>
      <c r="L4" s="65">
        <v>10</v>
      </c>
      <c r="M4" s="65">
        <v>17</v>
      </c>
      <c r="N4" s="65">
        <v>24</v>
      </c>
      <c r="O4" s="66">
        <v>1</v>
      </c>
      <c r="P4" s="65">
        <v>8</v>
      </c>
      <c r="Q4" s="65">
        <v>15</v>
      </c>
      <c r="R4" s="65">
        <v>22</v>
      </c>
      <c r="S4" s="387"/>
      <c r="T4" s="65">
        <v>5</v>
      </c>
      <c r="U4" s="65">
        <v>12</v>
      </c>
      <c r="V4" s="65">
        <v>19</v>
      </c>
      <c r="W4" s="387"/>
      <c r="X4" s="65">
        <v>2</v>
      </c>
      <c r="Y4" s="65">
        <v>9</v>
      </c>
      <c r="Z4" s="65">
        <v>16</v>
      </c>
      <c r="AA4" s="387"/>
      <c r="AB4" s="65">
        <v>2</v>
      </c>
      <c r="AC4" s="65">
        <v>9</v>
      </c>
      <c r="AD4" s="65">
        <v>16</v>
      </c>
      <c r="AE4" s="65">
        <v>23</v>
      </c>
      <c r="AF4" s="387"/>
      <c r="AG4" s="65">
        <v>6</v>
      </c>
      <c r="AH4" s="65">
        <v>13</v>
      </c>
      <c r="AI4" s="65">
        <v>20</v>
      </c>
      <c r="AJ4" s="387"/>
      <c r="AK4" s="65">
        <v>4</v>
      </c>
      <c r="AL4" s="65">
        <v>11</v>
      </c>
      <c r="AM4" s="65">
        <v>18</v>
      </c>
      <c r="AN4" s="65">
        <v>25</v>
      </c>
      <c r="AO4" s="65">
        <v>1</v>
      </c>
      <c r="AP4" s="65">
        <v>8</v>
      </c>
      <c r="AQ4" s="65">
        <v>15</v>
      </c>
      <c r="AR4" s="65">
        <v>22</v>
      </c>
      <c r="AS4" s="387"/>
      <c r="AT4" s="65">
        <v>6</v>
      </c>
      <c r="AU4" s="65">
        <v>13</v>
      </c>
      <c r="AV4" s="65">
        <v>20</v>
      </c>
      <c r="AW4" s="387"/>
      <c r="AX4" s="65">
        <v>3</v>
      </c>
      <c r="AY4" s="65">
        <v>10</v>
      </c>
      <c r="AZ4" s="65">
        <v>17</v>
      </c>
      <c r="BA4" s="67">
        <v>24</v>
      </c>
      <c r="BB4" s="376"/>
      <c r="BC4" s="393" t="s">
        <v>142</v>
      </c>
      <c r="BD4" s="394"/>
      <c r="BE4" s="383"/>
      <c r="BF4" s="383"/>
      <c r="BG4" s="383"/>
      <c r="BH4" s="391"/>
      <c r="BI4" s="383"/>
      <c r="BJ4" s="383"/>
      <c r="BK4" s="369"/>
    </row>
    <row r="5" spans="1:63" ht="35.25" customHeight="1" thickBot="1" x14ac:dyDescent="0.25">
      <c r="A5" s="373"/>
      <c r="B5" s="68">
        <v>7</v>
      </c>
      <c r="C5" s="69">
        <v>14</v>
      </c>
      <c r="D5" s="69">
        <v>21</v>
      </c>
      <c r="E5" s="69">
        <v>28</v>
      </c>
      <c r="F5" s="388"/>
      <c r="G5" s="69">
        <v>12</v>
      </c>
      <c r="H5" s="69">
        <v>19</v>
      </c>
      <c r="I5" s="69">
        <v>26</v>
      </c>
      <c r="J5" s="388"/>
      <c r="K5" s="69">
        <v>9</v>
      </c>
      <c r="L5" s="69">
        <v>16</v>
      </c>
      <c r="M5" s="69">
        <v>23</v>
      </c>
      <c r="N5" s="69">
        <v>30</v>
      </c>
      <c r="O5" s="66">
        <v>7</v>
      </c>
      <c r="P5" s="69">
        <v>14</v>
      </c>
      <c r="Q5" s="69">
        <v>21</v>
      </c>
      <c r="R5" s="69">
        <v>28</v>
      </c>
      <c r="S5" s="388"/>
      <c r="T5" s="69">
        <v>11</v>
      </c>
      <c r="U5" s="69">
        <v>18</v>
      </c>
      <c r="V5" s="69">
        <v>25</v>
      </c>
      <c r="W5" s="388"/>
      <c r="X5" s="69">
        <v>8</v>
      </c>
      <c r="Y5" s="69">
        <v>15</v>
      </c>
      <c r="Z5" s="69">
        <v>22</v>
      </c>
      <c r="AA5" s="388"/>
      <c r="AB5" s="69">
        <v>8</v>
      </c>
      <c r="AC5" s="69">
        <v>15</v>
      </c>
      <c r="AD5" s="69">
        <v>22</v>
      </c>
      <c r="AE5" s="69">
        <v>29</v>
      </c>
      <c r="AF5" s="388"/>
      <c r="AG5" s="69">
        <v>12</v>
      </c>
      <c r="AH5" s="69">
        <v>19</v>
      </c>
      <c r="AI5" s="69">
        <v>26</v>
      </c>
      <c r="AJ5" s="388"/>
      <c r="AK5" s="69">
        <v>10</v>
      </c>
      <c r="AL5" s="69">
        <v>17</v>
      </c>
      <c r="AM5" s="69">
        <v>24</v>
      </c>
      <c r="AN5" s="69">
        <v>31</v>
      </c>
      <c r="AO5" s="69">
        <v>7</v>
      </c>
      <c r="AP5" s="69">
        <v>14</v>
      </c>
      <c r="AQ5" s="69">
        <v>21</v>
      </c>
      <c r="AR5" s="69">
        <v>28</v>
      </c>
      <c r="AS5" s="388"/>
      <c r="AT5" s="69">
        <v>12</v>
      </c>
      <c r="AU5" s="69">
        <v>19</v>
      </c>
      <c r="AV5" s="69">
        <v>26</v>
      </c>
      <c r="AW5" s="388"/>
      <c r="AX5" s="69">
        <v>9</v>
      </c>
      <c r="AY5" s="69">
        <v>16</v>
      </c>
      <c r="AZ5" s="69">
        <v>23</v>
      </c>
      <c r="BA5" s="70">
        <v>31</v>
      </c>
      <c r="BB5" s="376"/>
      <c r="BC5" s="395" t="s">
        <v>143</v>
      </c>
      <c r="BD5" s="397" t="s">
        <v>144</v>
      </c>
      <c r="BE5" s="383"/>
      <c r="BF5" s="383"/>
      <c r="BG5" s="383"/>
      <c r="BH5" s="391"/>
      <c r="BI5" s="383"/>
      <c r="BJ5" s="383"/>
      <c r="BK5" s="369"/>
    </row>
    <row r="6" spans="1:63" ht="13.5" thickBot="1" x14ac:dyDescent="0.25">
      <c r="A6" s="374"/>
      <c r="B6" s="71">
        <v>1</v>
      </c>
      <c r="C6" s="72">
        <v>2</v>
      </c>
      <c r="D6" s="72">
        <v>3</v>
      </c>
      <c r="E6" s="72">
        <v>4</v>
      </c>
      <c r="F6" s="73">
        <v>5</v>
      </c>
      <c r="G6" s="72">
        <v>6</v>
      </c>
      <c r="H6" s="72">
        <v>7</v>
      </c>
      <c r="I6" s="72">
        <v>8</v>
      </c>
      <c r="J6" s="73">
        <v>9</v>
      </c>
      <c r="K6" s="72">
        <v>10</v>
      </c>
      <c r="L6" s="72">
        <v>11</v>
      </c>
      <c r="M6" s="72">
        <v>12</v>
      </c>
      <c r="N6" s="72">
        <v>13</v>
      </c>
      <c r="O6" s="74">
        <v>14</v>
      </c>
      <c r="P6" s="72">
        <v>15</v>
      </c>
      <c r="Q6" s="72">
        <v>16</v>
      </c>
      <c r="R6" s="72">
        <v>17</v>
      </c>
      <c r="S6" s="73">
        <v>18</v>
      </c>
      <c r="T6" s="72">
        <v>19</v>
      </c>
      <c r="U6" s="72">
        <v>20</v>
      </c>
      <c r="V6" s="72">
        <v>21</v>
      </c>
      <c r="W6" s="73">
        <v>22</v>
      </c>
      <c r="X6" s="72">
        <v>23</v>
      </c>
      <c r="Y6" s="72">
        <v>24</v>
      </c>
      <c r="Z6" s="72">
        <v>25</v>
      </c>
      <c r="AA6" s="73">
        <v>26</v>
      </c>
      <c r="AB6" s="72">
        <v>27</v>
      </c>
      <c r="AC6" s="72">
        <v>28</v>
      </c>
      <c r="AD6" s="72">
        <v>29</v>
      </c>
      <c r="AE6" s="72">
        <v>30</v>
      </c>
      <c r="AF6" s="73">
        <v>31</v>
      </c>
      <c r="AG6" s="72">
        <v>32</v>
      </c>
      <c r="AH6" s="72">
        <v>33</v>
      </c>
      <c r="AI6" s="72">
        <v>34</v>
      </c>
      <c r="AJ6" s="73">
        <v>35</v>
      </c>
      <c r="AK6" s="72">
        <v>36</v>
      </c>
      <c r="AL6" s="72">
        <v>37</v>
      </c>
      <c r="AM6" s="72">
        <v>38</v>
      </c>
      <c r="AN6" s="72">
        <v>39</v>
      </c>
      <c r="AO6" s="72">
        <v>40</v>
      </c>
      <c r="AP6" s="72">
        <v>41</v>
      </c>
      <c r="AQ6" s="72">
        <v>42</v>
      </c>
      <c r="AR6" s="72">
        <v>43</v>
      </c>
      <c r="AS6" s="73">
        <v>44</v>
      </c>
      <c r="AT6" s="72">
        <v>45</v>
      </c>
      <c r="AU6" s="72">
        <v>46</v>
      </c>
      <c r="AV6" s="72">
        <v>47</v>
      </c>
      <c r="AW6" s="73">
        <v>48</v>
      </c>
      <c r="AX6" s="72">
        <v>49</v>
      </c>
      <c r="AY6" s="72">
        <v>50</v>
      </c>
      <c r="AZ6" s="72">
        <v>51</v>
      </c>
      <c r="BA6" s="75">
        <v>52</v>
      </c>
      <c r="BB6" s="377"/>
      <c r="BC6" s="396"/>
      <c r="BD6" s="398"/>
      <c r="BE6" s="384"/>
      <c r="BF6" s="384"/>
      <c r="BG6" s="384"/>
      <c r="BH6" s="392"/>
      <c r="BI6" s="384"/>
      <c r="BJ6" s="384"/>
      <c r="BK6" s="370"/>
    </row>
    <row r="7" spans="1:63" x14ac:dyDescent="0.2">
      <c r="A7" s="107" t="s">
        <v>145</v>
      </c>
      <c r="B7" s="109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298" t="s">
        <v>49</v>
      </c>
      <c r="S7" s="103" t="s">
        <v>146</v>
      </c>
      <c r="T7" s="110" t="s">
        <v>146</v>
      </c>
      <c r="U7" s="212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105" t="s">
        <v>49</v>
      </c>
      <c r="AS7" s="103" t="s">
        <v>146</v>
      </c>
      <c r="AT7" s="76" t="s">
        <v>146</v>
      </c>
      <c r="AU7" s="76" t="s">
        <v>146</v>
      </c>
      <c r="AV7" s="76" t="s">
        <v>146</v>
      </c>
      <c r="AW7" s="76" t="s">
        <v>146</v>
      </c>
      <c r="AX7" s="76" t="s">
        <v>146</v>
      </c>
      <c r="AY7" s="76" t="s">
        <v>146</v>
      </c>
      <c r="AZ7" s="76" t="s">
        <v>146</v>
      </c>
      <c r="BA7" s="77" t="s">
        <v>146</v>
      </c>
      <c r="BB7" s="78" t="s">
        <v>145</v>
      </c>
      <c r="BC7" s="114">
        <f>BK7-BE7-BF7-BJ7</f>
        <v>36</v>
      </c>
      <c r="BD7" s="115">
        <f>BC7*36</f>
        <v>1296</v>
      </c>
      <c r="BE7" s="116">
        <v>2</v>
      </c>
      <c r="BF7" s="116">
        <v>3</v>
      </c>
      <c r="BG7" s="116"/>
      <c r="BH7" s="117"/>
      <c r="BI7" s="116"/>
      <c r="BJ7" s="116">
        <v>11</v>
      </c>
      <c r="BK7" s="118">
        <v>52</v>
      </c>
    </row>
    <row r="8" spans="1:63" ht="12.75" customHeight="1" thickBot="1" x14ac:dyDescent="0.25">
      <c r="A8" s="79" t="s">
        <v>147</v>
      </c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299" t="s">
        <v>49</v>
      </c>
      <c r="S8" s="108" t="s">
        <v>146</v>
      </c>
      <c r="T8" s="111" t="s">
        <v>146</v>
      </c>
      <c r="U8" s="127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06" t="s">
        <v>49</v>
      </c>
      <c r="AH8" s="112" t="s">
        <v>150</v>
      </c>
      <c r="AI8" s="112" t="s">
        <v>150</v>
      </c>
      <c r="AJ8" s="112" t="s">
        <v>150</v>
      </c>
      <c r="AK8" s="112" t="s">
        <v>150</v>
      </c>
      <c r="AL8" s="112" t="s">
        <v>150</v>
      </c>
      <c r="AM8" s="112" t="s">
        <v>150</v>
      </c>
      <c r="AN8" s="112" t="s">
        <v>150</v>
      </c>
      <c r="AO8" s="112" t="s">
        <v>150</v>
      </c>
      <c r="AP8" s="112" t="s">
        <v>150</v>
      </c>
      <c r="AQ8" s="112" t="s">
        <v>150</v>
      </c>
      <c r="AR8" s="113" t="s">
        <v>37</v>
      </c>
      <c r="AS8" s="300"/>
      <c r="AT8" s="301"/>
      <c r="AU8" s="301"/>
      <c r="AV8" s="301"/>
      <c r="AW8" s="301"/>
      <c r="AX8" s="301"/>
      <c r="AY8" s="301"/>
      <c r="AZ8" s="301"/>
      <c r="BA8" s="302"/>
      <c r="BB8" s="78" t="s">
        <v>147</v>
      </c>
      <c r="BC8" s="114">
        <f>BK8-BJ8-BI8-BH8-BG8-BF8-BE8</f>
        <v>23</v>
      </c>
      <c r="BD8" s="115">
        <f>BC8*36</f>
        <v>828</v>
      </c>
      <c r="BE8" s="116">
        <v>2</v>
      </c>
      <c r="BF8" s="116">
        <v>4</v>
      </c>
      <c r="BG8" s="116">
        <v>10</v>
      </c>
      <c r="BH8" s="117">
        <v>1</v>
      </c>
      <c r="BI8" s="116">
        <v>1</v>
      </c>
      <c r="BJ8" s="116">
        <v>2</v>
      </c>
      <c r="BK8" s="118">
        <v>43</v>
      </c>
    </row>
    <row r="9" spans="1:63" ht="13.5" thickBot="1" x14ac:dyDescent="0.25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400" t="s">
        <v>152</v>
      </c>
      <c r="BA9" s="401"/>
      <c r="BB9" s="402"/>
      <c r="BC9" s="82">
        <f>SUM(BC7:BC8)</f>
        <v>59</v>
      </c>
      <c r="BD9" s="83">
        <f>SUM(BD7:BD8)</f>
        <v>2124</v>
      </c>
      <c r="BE9" s="84">
        <f>SUM(BE7:BE8)</f>
        <v>4</v>
      </c>
      <c r="BF9" s="84">
        <f>SUM(BF7:BF8)</f>
        <v>7</v>
      </c>
      <c r="BG9" s="84">
        <f>SUM(BG7:BG8)</f>
        <v>10</v>
      </c>
      <c r="BH9" s="84">
        <f t="shared" ref="BH9:BK9" si="0">SUM(BH7:BH8)</f>
        <v>1</v>
      </c>
      <c r="BI9" s="84">
        <f t="shared" si="0"/>
        <v>1</v>
      </c>
      <c r="BJ9" s="84">
        <f t="shared" si="0"/>
        <v>13</v>
      </c>
      <c r="BK9" s="84">
        <f t="shared" si="0"/>
        <v>95</v>
      </c>
    </row>
    <row r="10" spans="1:63" s="90" customFormat="1" ht="9.75" customHeight="1" thickBot="1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  <c r="R10" s="87"/>
      <c r="S10" s="87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6"/>
      <c r="AU10" s="87"/>
      <c r="AV10" s="87"/>
      <c r="AW10" s="87"/>
      <c r="AX10" s="87"/>
      <c r="AY10" s="87"/>
      <c r="AZ10" s="87"/>
      <c r="BA10" s="88"/>
      <c r="BB10" s="89"/>
      <c r="BC10" s="89"/>
      <c r="BD10" s="88"/>
      <c r="BE10" s="88"/>
      <c r="BF10" s="403">
        <f>BF9+BG9</f>
        <v>17</v>
      </c>
      <c r="BG10" s="404"/>
      <c r="BH10" s="88"/>
      <c r="BI10" s="88"/>
      <c r="BJ10" s="88"/>
      <c r="BK10" s="81"/>
    </row>
    <row r="11" spans="1:63" ht="14.25" customHeight="1" x14ac:dyDescent="0.2">
      <c r="A11" s="405" t="s">
        <v>39</v>
      </c>
      <c r="B11" s="405"/>
      <c r="C11" s="405"/>
      <c r="D11" s="405"/>
      <c r="E11" s="405"/>
      <c r="F11" s="405"/>
      <c r="G11" s="405" t="s">
        <v>8</v>
      </c>
      <c r="H11" s="405"/>
      <c r="I11" s="405"/>
      <c r="J11" s="405"/>
      <c r="K11" s="405"/>
      <c r="L11" s="405"/>
      <c r="M11" s="405"/>
      <c r="N11" s="405" t="s">
        <v>7</v>
      </c>
      <c r="O11" s="405"/>
      <c r="P11" s="405"/>
      <c r="Q11" s="405"/>
      <c r="R11" s="405"/>
      <c r="S11" s="405"/>
      <c r="T11" s="91"/>
      <c r="U11" s="92"/>
      <c r="V11" s="405" t="s">
        <v>153</v>
      </c>
      <c r="W11" s="405"/>
      <c r="X11" s="405"/>
      <c r="Y11" s="405"/>
      <c r="Z11" s="405"/>
      <c r="AA11" s="405"/>
      <c r="AB11" s="405"/>
      <c r="AC11" s="92"/>
      <c r="AD11" s="405" t="s">
        <v>154</v>
      </c>
      <c r="AE11" s="405"/>
      <c r="AF11" s="405"/>
      <c r="AG11" s="405"/>
      <c r="AH11" s="405"/>
      <c r="AI11" s="405"/>
      <c r="AJ11" s="405" t="s">
        <v>14</v>
      </c>
      <c r="AK11" s="405"/>
      <c r="AL11" s="405"/>
      <c r="AM11" s="405"/>
      <c r="AN11" s="405"/>
      <c r="AO11" s="405"/>
      <c r="AP11" s="405" t="s">
        <v>243</v>
      </c>
      <c r="AQ11" s="405"/>
      <c r="AR11" s="405"/>
      <c r="AS11" s="405"/>
      <c r="AT11" s="405"/>
      <c r="AU11" s="405"/>
      <c r="AV11" s="405" t="s">
        <v>15</v>
      </c>
      <c r="AW11" s="405"/>
      <c r="AX11" s="405"/>
      <c r="AY11" s="405"/>
      <c r="AZ11" s="405"/>
      <c r="BA11" s="405"/>
      <c r="BB11" s="406" t="s">
        <v>16</v>
      </c>
      <c r="BC11" s="406"/>
      <c r="BD11" s="406"/>
      <c r="BE11" s="93"/>
      <c r="BF11" s="93"/>
      <c r="BG11" s="80"/>
      <c r="BH11" s="80"/>
      <c r="BI11" s="80"/>
      <c r="BJ11" s="80"/>
      <c r="BK11" s="80"/>
    </row>
    <row r="12" spans="1:63" ht="31.5" customHeight="1" thickBot="1" x14ac:dyDescent="0.25">
      <c r="A12" s="405"/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91"/>
      <c r="U12" s="92"/>
      <c r="V12" s="405"/>
      <c r="W12" s="405"/>
      <c r="X12" s="405"/>
      <c r="Y12" s="405"/>
      <c r="Z12" s="405"/>
      <c r="AA12" s="405"/>
      <c r="AB12" s="405"/>
      <c r="AC12" s="92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  <c r="BB12" s="406"/>
      <c r="BC12" s="406"/>
      <c r="BD12" s="406"/>
      <c r="BE12" s="93"/>
      <c r="BF12" s="93"/>
      <c r="BG12" s="80"/>
      <c r="BH12" s="81"/>
      <c r="BI12" s="81"/>
      <c r="BJ12" s="81"/>
      <c r="BK12" s="81"/>
    </row>
    <row r="13" spans="1:63" ht="16.5" customHeight="1" thickBot="1" x14ac:dyDescent="0.25">
      <c r="A13" s="92"/>
      <c r="B13" s="92"/>
      <c r="C13" s="415"/>
      <c r="D13" s="416"/>
      <c r="E13" s="94"/>
      <c r="F13" s="94"/>
      <c r="G13" s="94"/>
      <c r="H13" s="94"/>
      <c r="I13" s="417" t="s">
        <v>150</v>
      </c>
      <c r="J13" s="418"/>
      <c r="K13" s="94"/>
      <c r="L13" s="94"/>
      <c r="M13" s="94"/>
      <c r="N13" s="94"/>
      <c r="O13" s="94"/>
      <c r="P13" s="419" t="s">
        <v>148</v>
      </c>
      <c r="Q13" s="420"/>
      <c r="R13" s="94"/>
      <c r="S13" s="94"/>
      <c r="T13" s="94"/>
      <c r="U13" s="94"/>
      <c r="V13" s="94"/>
      <c r="W13" s="94"/>
      <c r="X13" s="421"/>
      <c r="Y13" s="422"/>
      <c r="Z13" s="423"/>
      <c r="AA13" s="94"/>
      <c r="AB13" s="94"/>
      <c r="AC13" s="94"/>
      <c r="AD13" s="94"/>
      <c r="AE13" s="94"/>
      <c r="AF13" s="424" t="s">
        <v>151</v>
      </c>
      <c r="AG13" s="425"/>
      <c r="AH13" s="94"/>
      <c r="AI13" s="94"/>
      <c r="AJ13" s="95"/>
      <c r="AK13" s="96"/>
      <c r="AL13" s="407" t="s">
        <v>49</v>
      </c>
      <c r="AM13" s="408"/>
      <c r="AN13" s="94"/>
      <c r="AO13" s="94"/>
      <c r="AP13" s="94"/>
      <c r="AQ13" s="94"/>
      <c r="AR13" s="409" t="s">
        <v>149</v>
      </c>
      <c r="AS13" s="410"/>
      <c r="AT13" s="94"/>
      <c r="AU13" s="94"/>
      <c r="AV13" s="94"/>
      <c r="AW13" s="411" t="s">
        <v>37</v>
      </c>
      <c r="AX13" s="412"/>
      <c r="AY13" s="413" t="s">
        <v>37</v>
      </c>
      <c r="AZ13" s="414"/>
      <c r="BA13" s="94"/>
      <c r="BB13" s="94"/>
      <c r="BC13" s="97" t="s">
        <v>146</v>
      </c>
      <c r="BD13" s="58"/>
      <c r="BE13" s="98"/>
      <c r="BF13" s="98"/>
      <c r="BG13" s="81"/>
      <c r="BH13" s="81"/>
      <c r="BI13" s="81"/>
      <c r="BJ13" s="99"/>
      <c r="BK13" s="81"/>
    </row>
    <row r="14" spans="1:63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101"/>
      <c r="BH14" s="102"/>
      <c r="BI14" s="102"/>
      <c r="BJ14" s="102"/>
      <c r="BK14" s="102"/>
    </row>
    <row r="15" spans="1:63" s="100" customFormat="1" x14ac:dyDescent="0.2">
      <c r="AF15" s="102"/>
    </row>
    <row r="16" spans="1:63" x14ac:dyDescent="0.2">
      <c r="Z16" s="100" t="s">
        <v>38</v>
      </c>
    </row>
  </sheetData>
  <dataConsolidate/>
  <mergeCells count="55">
    <mergeCell ref="AL13:AM13"/>
    <mergeCell ref="AR13:AS13"/>
    <mergeCell ref="AW13:AX13"/>
    <mergeCell ref="AY13:AZ13"/>
    <mergeCell ref="C13:D13"/>
    <mergeCell ref="I13:J13"/>
    <mergeCell ref="P13:Q13"/>
    <mergeCell ref="X13:Z13"/>
    <mergeCell ref="AF13:AG13"/>
    <mergeCell ref="AZ9:BB9"/>
    <mergeCell ref="BF10:BG10"/>
    <mergeCell ref="A11:F12"/>
    <mergeCell ref="G11:M12"/>
    <mergeCell ref="N11:S12"/>
    <mergeCell ref="V11:AB12"/>
    <mergeCell ref="AD11:AI12"/>
    <mergeCell ref="AJ11:AO12"/>
    <mergeCell ref="AP11:AU12"/>
    <mergeCell ref="AV11:BA12"/>
    <mergeCell ref="BB11:BD12"/>
    <mergeCell ref="BC4:BD4"/>
    <mergeCell ref="BC5:BC6"/>
    <mergeCell ref="BD5:BD6"/>
    <mergeCell ref="AA3:AA5"/>
    <mergeCell ref="AB3:AE3"/>
    <mergeCell ref="AF3:AF5"/>
    <mergeCell ref="AG3:AI3"/>
    <mergeCell ref="AJ3:AJ5"/>
    <mergeCell ref="AK3:AN3"/>
    <mergeCell ref="AO3:AR3"/>
    <mergeCell ref="AS3:AS5"/>
    <mergeCell ref="AT3:AV3"/>
    <mergeCell ref="AW3:AW5"/>
    <mergeCell ref="AX3:BA3"/>
    <mergeCell ref="K3:N3"/>
    <mergeCell ref="O3:R3"/>
    <mergeCell ref="S3:S5"/>
    <mergeCell ref="T3:V3"/>
    <mergeCell ref="W3:W5"/>
    <mergeCell ref="BK2:BK6"/>
    <mergeCell ref="B1:S1"/>
    <mergeCell ref="A2:A6"/>
    <mergeCell ref="BB2:BB6"/>
    <mergeCell ref="BC2:BD3"/>
    <mergeCell ref="BE2:BE6"/>
    <mergeCell ref="BF2:BF6"/>
    <mergeCell ref="B3:E3"/>
    <mergeCell ref="F3:F5"/>
    <mergeCell ref="G3:I3"/>
    <mergeCell ref="J3:J5"/>
    <mergeCell ref="X3:Z3"/>
    <mergeCell ref="BG2:BG6"/>
    <mergeCell ref="BH2:BH6"/>
    <mergeCell ref="BI2:BI6"/>
    <mergeCell ref="BJ2:BJ6"/>
  </mergeCells>
  <pageMargins left="0.62992125984251968" right="0.23622047244094491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6"/>
  <sheetViews>
    <sheetView tabSelected="1" topLeftCell="A10" zoomScaleNormal="100" workbookViewId="0">
      <selection activeCell="X51" sqref="X51:X52"/>
    </sheetView>
  </sheetViews>
  <sheetFormatPr defaultColWidth="9.140625" defaultRowHeight="12.75" x14ac:dyDescent="0.2"/>
  <cols>
    <col min="1" max="1" width="10.28515625" style="50" customWidth="1"/>
    <col min="2" max="2" width="37" style="55" customWidth="1"/>
    <col min="3" max="7" width="3.85546875" style="52" customWidth="1"/>
    <col min="8" max="8" width="7.42578125" style="52" customWidth="1"/>
    <col min="9" max="9" width="6.140625" style="52" customWidth="1"/>
    <col min="10" max="10" width="5.5703125" style="52" customWidth="1"/>
    <col min="11" max="11" width="6" style="52" customWidth="1"/>
    <col min="12" max="12" width="5.7109375" style="52" customWidth="1"/>
    <col min="13" max="14" width="4.42578125" style="52" customWidth="1"/>
    <col min="15" max="20" width="4.5703125" style="52" customWidth="1"/>
    <col min="21" max="23" width="4.5703125" style="53" customWidth="1"/>
    <col min="24" max="25" width="4.5703125" style="52" customWidth="1"/>
    <col min="26" max="26" width="4.5703125" style="53" customWidth="1"/>
    <col min="27" max="16384" width="9.140625" style="5"/>
  </cols>
  <sheetData>
    <row r="1" spans="1:26" ht="18" customHeight="1" thickBot="1" x14ac:dyDescent="0.25">
      <c r="A1" s="434" t="s">
        <v>101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</row>
    <row r="2" spans="1:26" ht="22.5" customHeight="1" thickBot="1" x14ac:dyDescent="0.25">
      <c r="A2" s="435" t="s">
        <v>18</v>
      </c>
      <c r="B2" s="438" t="s">
        <v>102</v>
      </c>
      <c r="C2" s="441" t="s">
        <v>103</v>
      </c>
      <c r="D2" s="442"/>
      <c r="E2" s="442"/>
      <c r="F2" s="442"/>
      <c r="G2" s="443"/>
      <c r="H2" s="441" t="s">
        <v>104</v>
      </c>
      <c r="I2" s="442"/>
      <c r="J2" s="442"/>
      <c r="K2" s="442"/>
      <c r="L2" s="442"/>
      <c r="M2" s="442"/>
      <c r="N2" s="443"/>
      <c r="O2" s="444" t="s">
        <v>105</v>
      </c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3"/>
    </row>
    <row r="3" spans="1:26" ht="9.75" customHeight="1" thickBot="1" x14ac:dyDescent="0.25">
      <c r="A3" s="436"/>
      <c r="B3" s="439"/>
      <c r="C3" s="445" t="s">
        <v>106</v>
      </c>
      <c r="D3" s="430" t="s">
        <v>107</v>
      </c>
      <c r="E3" s="430" t="s">
        <v>108</v>
      </c>
      <c r="F3" s="430" t="s">
        <v>109</v>
      </c>
      <c r="G3" s="450" t="s">
        <v>110</v>
      </c>
      <c r="H3" s="426" t="s">
        <v>17</v>
      </c>
      <c r="I3" s="428" t="s">
        <v>111</v>
      </c>
      <c r="J3" s="430" t="s">
        <v>112</v>
      </c>
      <c r="K3" s="432" t="s">
        <v>113</v>
      </c>
      <c r="L3" s="432"/>
      <c r="M3" s="432" t="s">
        <v>113</v>
      </c>
      <c r="N3" s="433"/>
      <c r="O3" s="447" t="s">
        <v>114</v>
      </c>
      <c r="P3" s="448"/>
      <c r="Q3" s="448"/>
      <c r="R3" s="448"/>
      <c r="S3" s="448"/>
      <c r="T3" s="449"/>
      <c r="U3" s="447" t="s">
        <v>115</v>
      </c>
      <c r="V3" s="448"/>
      <c r="W3" s="448"/>
      <c r="X3" s="448"/>
      <c r="Y3" s="448"/>
      <c r="Z3" s="449"/>
    </row>
    <row r="4" spans="1:26" ht="63.75" customHeight="1" thickBot="1" x14ac:dyDescent="0.25">
      <c r="A4" s="437"/>
      <c r="B4" s="440"/>
      <c r="C4" s="446"/>
      <c r="D4" s="431"/>
      <c r="E4" s="431"/>
      <c r="F4" s="431"/>
      <c r="G4" s="451"/>
      <c r="H4" s="427"/>
      <c r="I4" s="429"/>
      <c r="J4" s="431"/>
      <c r="K4" s="129" t="s">
        <v>116</v>
      </c>
      <c r="L4" s="130" t="s">
        <v>44</v>
      </c>
      <c r="M4" s="129" t="s">
        <v>40</v>
      </c>
      <c r="N4" s="131" t="s">
        <v>117</v>
      </c>
      <c r="O4" s="132" t="s">
        <v>118</v>
      </c>
      <c r="P4" s="133" t="s">
        <v>40</v>
      </c>
      <c r="Q4" s="133" t="s">
        <v>119</v>
      </c>
      <c r="R4" s="133" t="s">
        <v>120</v>
      </c>
      <c r="S4" s="133" t="s">
        <v>40</v>
      </c>
      <c r="T4" s="133" t="s">
        <v>119</v>
      </c>
      <c r="U4" s="132" t="s">
        <v>121</v>
      </c>
      <c r="V4" s="133" t="s">
        <v>40</v>
      </c>
      <c r="W4" s="133" t="s">
        <v>119</v>
      </c>
      <c r="X4" s="133" t="s">
        <v>122</v>
      </c>
      <c r="Y4" s="133" t="s">
        <v>40</v>
      </c>
      <c r="Z4" s="134" t="s">
        <v>119</v>
      </c>
    </row>
    <row r="5" spans="1:26" ht="13.5" customHeight="1" thickBot="1" x14ac:dyDescent="0.25">
      <c r="A5" s="264"/>
      <c r="B5" s="275"/>
      <c r="C5" s="243"/>
      <c r="D5" s="135"/>
      <c r="E5" s="135"/>
      <c r="F5" s="135"/>
      <c r="G5" s="235"/>
      <c r="H5" s="243">
        <f>SUM(H6,H21,H55)</f>
        <v>2952</v>
      </c>
      <c r="I5" s="135">
        <f t="shared" ref="I5:Z5" si="0">SUM(I6,I21)</f>
        <v>102</v>
      </c>
      <c r="J5" s="135">
        <f t="shared" si="0"/>
        <v>2676</v>
      </c>
      <c r="K5" s="141">
        <f t="shared" si="0"/>
        <v>786</v>
      </c>
      <c r="L5" s="141">
        <f t="shared" si="0"/>
        <v>1712</v>
      </c>
      <c r="M5" s="135">
        <f t="shared" si="0"/>
        <v>138</v>
      </c>
      <c r="N5" s="235">
        <f t="shared" si="0"/>
        <v>130</v>
      </c>
      <c r="O5" s="243">
        <f t="shared" si="0"/>
        <v>670</v>
      </c>
      <c r="P5" s="135">
        <f t="shared" si="0"/>
        <v>36</v>
      </c>
      <c r="Q5" s="135">
        <f t="shared" si="0"/>
        <v>12</v>
      </c>
      <c r="R5" s="135">
        <f>SUM(R6,R21)</f>
        <v>750</v>
      </c>
      <c r="S5" s="135">
        <f t="shared" si="0"/>
        <v>46</v>
      </c>
      <c r="T5" s="235">
        <f t="shared" si="0"/>
        <v>34</v>
      </c>
      <c r="U5" s="236">
        <f t="shared" si="0"/>
        <v>552</v>
      </c>
      <c r="V5" s="135">
        <f t="shared" si="0"/>
        <v>30</v>
      </c>
      <c r="W5" s="135">
        <f t="shared" si="0"/>
        <v>30</v>
      </c>
      <c r="X5" s="135">
        <f t="shared" si="0"/>
        <v>704</v>
      </c>
      <c r="Y5" s="135">
        <f t="shared" si="0"/>
        <v>26</v>
      </c>
      <c r="Z5" s="235">
        <f t="shared" si="0"/>
        <v>26</v>
      </c>
    </row>
    <row r="6" spans="1:26" s="8" customFormat="1" ht="13.5" customHeight="1" thickBot="1" x14ac:dyDescent="0.25">
      <c r="A6" s="265"/>
      <c r="B6" s="276" t="s">
        <v>60</v>
      </c>
      <c r="C6" s="6"/>
      <c r="D6" s="7"/>
      <c r="E6" s="7"/>
      <c r="F6" s="7"/>
      <c r="G6" s="250"/>
      <c r="H6" s="6">
        <f>SUM(H7:H20)</f>
        <v>1476</v>
      </c>
      <c r="I6" s="7">
        <f t="shared" ref="I6:Z6" si="1">SUM(I7:I20)</f>
        <v>62</v>
      </c>
      <c r="J6" s="7">
        <f t="shared" si="1"/>
        <v>1322</v>
      </c>
      <c r="K6" s="142">
        <f t="shared" si="1"/>
        <v>518</v>
      </c>
      <c r="L6" s="142">
        <f t="shared" si="1"/>
        <v>808</v>
      </c>
      <c r="M6" s="7">
        <f t="shared" si="1"/>
        <v>92</v>
      </c>
      <c r="N6" s="136">
        <f t="shared" si="1"/>
        <v>40</v>
      </c>
      <c r="O6" s="6">
        <f t="shared" si="1"/>
        <v>466</v>
      </c>
      <c r="P6" s="7">
        <f t="shared" si="1"/>
        <v>30</v>
      </c>
      <c r="Q6" s="7">
        <f t="shared" si="1"/>
        <v>10</v>
      </c>
      <c r="R6" s="7">
        <f t="shared" si="1"/>
        <v>536</v>
      </c>
      <c r="S6" s="7">
        <f t="shared" si="1"/>
        <v>38</v>
      </c>
      <c r="T6" s="136">
        <f t="shared" si="1"/>
        <v>26</v>
      </c>
      <c r="U6" s="237">
        <f t="shared" si="1"/>
        <v>320</v>
      </c>
      <c r="V6" s="7">
        <f t="shared" si="1"/>
        <v>24</v>
      </c>
      <c r="W6" s="7">
        <f t="shared" si="1"/>
        <v>26</v>
      </c>
      <c r="X6" s="232">
        <f t="shared" si="1"/>
        <v>0</v>
      </c>
      <c r="Y6" s="232">
        <f t="shared" si="1"/>
        <v>0</v>
      </c>
      <c r="Z6" s="136">
        <f t="shared" si="1"/>
        <v>0</v>
      </c>
    </row>
    <row r="7" spans="1:26" ht="14.25" customHeight="1" x14ac:dyDescent="0.2">
      <c r="A7" s="266" t="s">
        <v>61</v>
      </c>
      <c r="B7" s="277" t="s">
        <v>22</v>
      </c>
      <c r="C7" s="9">
        <v>3</v>
      </c>
      <c r="D7" s="10"/>
      <c r="E7" s="10"/>
      <c r="F7" s="10"/>
      <c r="G7" s="11"/>
      <c r="H7" s="35">
        <f>J7+I7+M7</f>
        <v>72</v>
      </c>
      <c r="I7" s="10">
        <f>Q7+T7+W7+Z7</f>
        <v>0</v>
      </c>
      <c r="J7" s="10">
        <f>O7+R7+U7+X7</f>
        <v>70</v>
      </c>
      <c r="K7" s="137">
        <v>30</v>
      </c>
      <c r="L7" s="137">
        <v>40</v>
      </c>
      <c r="M7" s="10">
        <f>P7+S7+V7+Y7</f>
        <v>2</v>
      </c>
      <c r="N7" s="11">
        <v>6</v>
      </c>
      <c r="O7" s="9">
        <v>20</v>
      </c>
      <c r="P7" s="10"/>
      <c r="Q7" s="10"/>
      <c r="R7" s="10">
        <v>24</v>
      </c>
      <c r="S7" s="10"/>
      <c r="T7" s="11"/>
      <c r="U7" s="122">
        <v>26</v>
      </c>
      <c r="V7" s="13">
        <v>2</v>
      </c>
      <c r="W7" s="13"/>
      <c r="X7" s="14"/>
      <c r="Y7" s="14"/>
      <c r="Z7" s="15"/>
    </row>
    <row r="8" spans="1:26" ht="13.5" customHeight="1" x14ac:dyDescent="0.2">
      <c r="A8" s="267" t="s">
        <v>62</v>
      </c>
      <c r="B8" s="278" t="s">
        <v>23</v>
      </c>
      <c r="C8" s="16"/>
      <c r="D8" s="17">
        <v>3</v>
      </c>
      <c r="E8" s="17"/>
      <c r="F8" s="17"/>
      <c r="G8" s="19"/>
      <c r="H8" s="35">
        <f t="shared" ref="H8:H20" si="2">J8+I8+M8</f>
        <v>108</v>
      </c>
      <c r="I8" s="10">
        <f t="shared" ref="I8:I20" si="3">Q8+T8+W8+Z8</f>
        <v>2</v>
      </c>
      <c r="J8" s="10">
        <f t="shared" ref="J8:J20" si="4">O8+R8+U8+X8</f>
        <v>100</v>
      </c>
      <c r="K8" s="145">
        <v>50</v>
      </c>
      <c r="L8" s="145">
        <v>50</v>
      </c>
      <c r="M8" s="10">
        <f t="shared" ref="M8:M20" si="5">P8+S8+V8+Y8</f>
        <v>6</v>
      </c>
      <c r="N8" s="19">
        <v>2</v>
      </c>
      <c r="O8" s="16">
        <v>32</v>
      </c>
      <c r="P8" s="17">
        <v>2</v>
      </c>
      <c r="Q8" s="17"/>
      <c r="R8" s="17">
        <v>36</v>
      </c>
      <c r="S8" s="17">
        <v>2</v>
      </c>
      <c r="T8" s="19">
        <v>2</v>
      </c>
      <c r="U8" s="239">
        <v>32</v>
      </c>
      <c r="V8" s="20">
        <v>2</v>
      </c>
      <c r="W8" s="20"/>
      <c r="X8" s="21"/>
      <c r="Y8" s="21"/>
      <c r="Z8" s="22"/>
    </row>
    <row r="9" spans="1:26" ht="12.75" customHeight="1" x14ac:dyDescent="0.2">
      <c r="A9" s="267" t="s">
        <v>63</v>
      </c>
      <c r="B9" s="278" t="s">
        <v>24</v>
      </c>
      <c r="C9" s="16">
        <v>3</v>
      </c>
      <c r="D9" s="17"/>
      <c r="E9" s="17"/>
      <c r="F9" s="17"/>
      <c r="G9" s="19"/>
      <c r="H9" s="35">
        <f t="shared" si="2"/>
        <v>324</v>
      </c>
      <c r="I9" s="10">
        <f t="shared" si="3"/>
        <v>18</v>
      </c>
      <c r="J9" s="10">
        <f t="shared" si="4"/>
        <v>280</v>
      </c>
      <c r="K9" s="145">
        <v>140</v>
      </c>
      <c r="L9" s="145">
        <v>140</v>
      </c>
      <c r="M9" s="10">
        <f t="shared" si="5"/>
        <v>26</v>
      </c>
      <c r="N9" s="19">
        <v>6</v>
      </c>
      <c r="O9" s="16">
        <v>90</v>
      </c>
      <c r="P9" s="17">
        <v>6</v>
      </c>
      <c r="Q9" s="17">
        <v>6</v>
      </c>
      <c r="R9" s="17">
        <v>100</v>
      </c>
      <c r="S9" s="17">
        <v>10</v>
      </c>
      <c r="T9" s="19">
        <v>10</v>
      </c>
      <c r="U9" s="239">
        <v>90</v>
      </c>
      <c r="V9" s="20">
        <v>10</v>
      </c>
      <c r="W9" s="20">
        <v>2</v>
      </c>
      <c r="X9" s="21"/>
      <c r="Y9" s="21"/>
      <c r="Z9" s="22"/>
    </row>
    <row r="10" spans="1:26" ht="12.75" customHeight="1" x14ac:dyDescent="0.2">
      <c r="A10" s="267" t="s">
        <v>64</v>
      </c>
      <c r="B10" s="278" t="s">
        <v>0</v>
      </c>
      <c r="C10" s="16"/>
      <c r="D10" s="17">
        <v>2</v>
      </c>
      <c r="E10" s="17"/>
      <c r="F10" s="17"/>
      <c r="G10" s="19"/>
      <c r="H10" s="35">
        <f t="shared" si="2"/>
        <v>74</v>
      </c>
      <c r="I10" s="10">
        <f t="shared" si="3"/>
        <v>0</v>
      </c>
      <c r="J10" s="10">
        <f t="shared" si="4"/>
        <v>70</v>
      </c>
      <c r="K10" s="145">
        <v>0</v>
      </c>
      <c r="L10" s="145">
        <v>74</v>
      </c>
      <c r="M10" s="10">
        <f t="shared" si="5"/>
        <v>4</v>
      </c>
      <c r="N10" s="19">
        <v>2</v>
      </c>
      <c r="O10" s="16">
        <v>32</v>
      </c>
      <c r="P10" s="17">
        <v>2</v>
      </c>
      <c r="Q10" s="17"/>
      <c r="R10" s="17">
        <v>38</v>
      </c>
      <c r="S10" s="17">
        <v>2</v>
      </c>
      <c r="T10" s="19"/>
      <c r="U10" s="239"/>
      <c r="V10" s="20"/>
      <c r="W10" s="20"/>
      <c r="X10" s="21"/>
      <c r="Y10" s="21"/>
      <c r="Z10" s="22"/>
    </row>
    <row r="11" spans="1:26" ht="12.75" customHeight="1" x14ac:dyDescent="0.2">
      <c r="A11" s="267" t="s">
        <v>65</v>
      </c>
      <c r="B11" s="278" t="s">
        <v>66</v>
      </c>
      <c r="C11" s="16"/>
      <c r="D11" s="17">
        <v>2</v>
      </c>
      <c r="E11" s="17"/>
      <c r="F11" s="17"/>
      <c r="G11" s="19"/>
      <c r="H11" s="35">
        <f t="shared" si="2"/>
        <v>108</v>
      </c>
      <c r="I11" s="10">
        <f t="shared" si="3"/>
        <v>0</v>
      </c>
      <c r="J11" s="10">
        <f t="shared" si="4"/>
        <v>102</v>
      </c>
      <c r="K11" s="145">
        <v>22</v>
      </c>
      <c r="L11" s="145">
        <v>80</v>
      </c>
      <c r="M11" s="10">
        <f t="shared" si="5"/>
        <v>6</v>
      </c>
      <c r="N11" s="19">
        <v>2</v>
      </c>
      <c r="O11" s="16">
        <v>32</v>
      </c>
      <c r="P11" s="17">
        <v>2</v>
      </c>
      <c r="Q11" s="17"/>
      <c r="R11" s="17">
        <v>38</v>
      </c>
      <c r="S11" s="17">
        <v>2</v>
      </c>
      <c r="T11" s="19"/>
      <c r="U11" s="239">
        <v>32</v>
      </c>
      <c r="V11" s="20">
        <v>2</v>
      </c>
      <c r="W11" s="20"/>
      <c r="X11" s="21"/>
      <c r="Y11" s="21"/>
      <c r="Z11" s="22"/>
    </row>
    <row r="12" spans="1:26" ht="12.75" customHeight="1" x14ac:dyDescent="0.2">
      <c r="A12" s="267" t="s">
        <v>67</v>
      </c>
      <c r="B12" s="278" t="s">
        <v>2</v>
      </c>
      <c r="C12" s="16">
        <v>3</v>
      </c>
      <c r="D12" s="17"/>
      <c r="E12" s="17"/>
      <c r="F12" s="17"/>
      <c r="G12" s="19"/>
      <c r="H12" s="35">
        <f t="shared" si="2"/>
        <v>264</v>
      </c>
      <c r="I12" s="10">
        <f t="shared" si="3"/>
        <v>16</v>
      </c>
      <c r="J12" s="10">
        <f t="shared" si="4"/>
        <v>228</v>
      </c>
      <c r="K12" s="145">
        <v>100</v>
      </c>
      <c r="L12" s="145">
        <v>128</v>
      </c>
      <c r="M12" s="10">
        <f t="shared" si="5"/>
        <v>20</v>
      </c>
      <c r="N12" s="19">
        <v>6</v>
      </c>
      <c r="O12" s="16">
        <v>68</v>
      </c>
      <c r="P12" s="17">
        <v>6</v>
      </c>
      <c r="Q12" s="17">
        <v>2</v>
      </c>
      <c r="R12" s="17">
        <v>100</v>
      </c>
      <c r="S12" s="17">
        <v>10</v>
      </c>
      <c r="T12" s="19">
        <v>10</v>
      </c>
      <c r="U12" s="239">
        <v>60</v>
      </c>
      <c r="V12" s="20">
        <v>4</v>
      </c>
      <c r="W12" s="20">
        <v>4</v>
      </c>
      <c r="X12" s="21"/>
      <c r="Y12" s="21"/>
      <c r="Z12" s="22"/>
    </row>
    <row r="13" spans="1:26" ht="12.75" customHeight="1" x14ac:dyDescent="0.2">
      <c r="A13" s="267" t="s">
        <v>68</v>
      </c>
      <c r="B13" s="278" t="s">
        <v>52</v>
      </c>
      <c r="C13" s="16"/>
      <c r="D13" s="17">
        <v>2</v>
      </c>
      <c r="E13" s="17"/>
      <c r="F13" s="17"/>
      <c r="G13" s="19"/>
      <c r="H13" s="35">
        <f t="shared" si="2"/>
        <v>72</v>
      </c>
      <c r="I13" s="10">
        <f t="shared" si="3"/>
        <v>0</v>
      </c>
      <c r="J13" s="10">
        <f t="shared" si="4"/>
        <v>68</v>
      </c>
      <c r="K13" s="145">
        <v>34</v>
      </c>
      <c r="L13" s="145">
        <v>34</v>
      </c>
      <c r="M13" s="10">
        <f t="shared" si="5"/>
        <v>4</v>
      </c>
      <c r="N13" s="19">
        <v>2</v>
      </c>
      <c r="O13" s="16">
        <v>32</v>
      </c>
      <c r="P13" s="17">
        <v>2</v>
      </c>
      <c r="Q13" s="17"/>
      <c r="R13" s="17">
        <v>36</v>
      </c>
      <c r="S13" s="17">
        <v>2</v>
      </c>
      <c r="T13" s="19"/>
      <c r="U13" s="239"/>
      <c r="V13" s="20"/>
      <c r="W13" s="20"/>
      <c r="X13" s="21"/>
      <c r="Y13" s="21"/>
      <c r="Z13" s="22"/>
    </row>
    <row r="14" spans="1:26" ht="12.75" customHeight="1" x14ac:dyDescent="0.2">
      <c r="A14" s="267" t="s">
        <v>69</v>
      </c>
      <c r="B14" s="278" t="s">
        <v>53</v>
      </c>
      <c r="C14" s="16"/>
      <c r="D14" s="17"/>
      <c r="E14" s="17"/>
      <c r="F14" s="17"/>
      <c r="G14" s="19">
        <v>3</v>
      </c>
      <c r="H14" s="35">
        <f t="shared" si="2"/>
        <v>36</v>
      </c>
      <c r="I14" s="10">
        <f t="shared" si="3"/>
        <v>2</v>
      </c>
      <c r="J14" s="10">
        <f t="shared" si="4"/>
        <v>32</v>
      </c>
      <c r="K14" s="145">
        <v>16</v>
      </c>
      <c r="L14" s="145">
        <v>16</v>
      </c>
      <c r="M14" s="10">
        <f t="shared" si="5"/>
        <v>2</v>
      </c>
      <c r="N14" s="19">
        <v>2</v>
      </c>
      <c r="O14" s="16"/>
      <c r="P14" s="17"/>
      <c r="Q14" s="17"/>
      <c r="R14" s="17"/>
      <c r="S14" s="17"/>
      <c r="T14" s="19"/>
      <c r="U14" s="239">
        <v>32</v>
      </c>
      <c r="V14" s="20">
        <v>2</v>
      </c>
      <c r="W14" s="20">
        <v>2</v>
      </c>
      <c r="X14" s="21"/>
      <c r="Y14" s="21"/>
      <c r="Z14" s="22"/>
    </row>
    <row r="15" spans="1:26" ht="12.75" customHeight="1" x14ac:dyDescent="0.2">
      <c r="A15" s="267" t="s">
        <v>70</v>
      </c>
      <c r="B15" s="278" t="s">
        <v>1</v>
      </c>
      <c r="C15" s="16"/>
      <c r="D15" s="17">
        <v>2</v>
      </c>
      <c r="E15" s="17"/>
      <c r="F15" s="17"/>
      <c r="G15" s="19"/>
      <c r="H15" s="35">
        <f t="shared" si="2"/>
        <v>138</v>
      </c>
      <c r="I15" s="10">
        <f t="shared" si="3"/>
        <v>4</v>
      </c>
      <c r="J15" s="10">
        <f t="shared" si="4"/>
        <v>126</v>
      </c>
      <c r="K15" s="145">
        <v>60</v>
      </c>
      <c r="L15" s="145">
        <v>66</v>
      </c>
      <c r="M15" s="10">
        <f t="shared" si="5"/>
        <v>8</v>
      </c>
      <c r="N15" s="19">
        <v>2</v>
      </c>
      <c r="O15" s="16">
        <v>64</v>
      </c>
      <c r="P15" s="17">
        <v>4</v>
      </c>
      <c r="Q15" s="17">
        <v>2</v>
      </c>
      <c r="R15" s="17">
        <v>62</v>
      </c>
      <c r="S15" s="17">
        <v>4</v>
      </c>
      <c r="T15" s="19">
        <v>2</v>
      </c>
      <c r="U15" s="239"/>
      <c r="V15" s="20"/>
      <c r="W15" s="20"/>
      <c r="X15" s="21"/>
      <c r="Y15" s="21"/>
      <c r="Z15" s="22"/>
    </row>
    <row r="16" spans="1:26" x14ac:dyDescent="0.2">
      <c r="A16" s="267" t="s">
        <v>71</v>
      </c>
      <c r="B16" s="278" t="s">
        <v>51</v>
      </c>
      <c r="C16" s="16"/>
      <c r="D16" s="17">
        <v>2</v>
      </c>
      <c r="E16" s="17"/>
      <c r="F16" s="17"/>
      <c r="G16" s="19"/>
      <c r="H16" s="35">
        <f t="shared" si="2"/>
        <v>72</v>
      </c>
      <c r="I16" s="10">
        <f t="shared" si="3"/>
        <v>0</v>
      </c>
      <c r="J16" s="10">
        <f t="shared" si="4"/>
        <v>68</v>
      </c>
      <c r="K16" s="145">
        <v>34</v>
      </c>
      <c r="L16" s="145">
        <v>34</v>
      </c>
      <c r="M16" s="10">
        <f t="shared" si="5"/>
        <v>4</v>
      </c>
      <c r="N16" s="19">
        <v>2</v>
      </c>
      <c r="O16" s="16">
        <v>32</v>
      </c>
      <c r="P16" s="17">
        <v>2</v>
      </c>
      <c r="Q16" s="17"/>
      <c r="R16" s="17">
        <v>36</v>
      </c>
      <c r="S16" s="17">
        <v>2</v>
      </c>
      <c r="T16" s="19"/>
      <c r="U16" s="239"/>
      <c r="V16" s="20"/>
      <c r="W16" s="20"/>
      <c r="X16" s="21"/>
      <c r="Y16" s="21"/>
      <c r="Z16" s="22"/>
    </row>
    <row r="17" spans="1:37" s="24" customFormat="1" ht="12.75" customHeight="1" x14ac:dyDescent="0.2">
      <c r="A17" s="267" t="s">
        <v>72</v>
      </c>
      <c r="B17" s="278" t="s">
        <v>50</v>
      </c>
      <c r="C17" s="16"/>
      <c r="D17" s="17"/>
      <c r="E17" s="17"/>
      <c r="F17" s="17"/>
      <c r="G17" s="19">
        <v>3</v>
      </c>
      <c r="H17" s="35">
        <f t="shared" si="2"/>
        <v>36</v>
      </c>
      <c r="I17" s="10">
        <f t="shared" si="3"/>
        <v>2</v>
      </c>
      <c r="J17" s="10">
        <f t="shared" si="4"/>
        <v>32</v>
      </c>
      <c r="K17" s="145">
        <v>16</v>
      </c>
      <c r="L17" s="145">
        <v>16</v>
      </c>
      <c r="M17" s="10">
        <f t="shared" si="5"/>
        <v>2</v>
      </c>
      <c r="N17" s="19">
        <v>2</v>
      </c>
      <c r="O17" s="16"/>
      <c r="P17" s="17"/>
      <c r="Q17" s="17"/>
      <c r="R17" s="17"/>
      <c r="S17" s="17"/>
      <c r="T17" s="19"/>
      <c r="U17" s="239">
        <v>32</v>
      </c>
      <c r="V17" s="20">
        <v>2</v>
      </c>
      <c r="W17" s="20">
        <v>2</v>
      </c>
      <c r="X17" s="21"/>
      <c r="Y17" s="21"/>
      <c r="Z17" s="19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2.75" customHeight="1" x14ac:dyDescent="0.2">
      <c r="A18" s="267" t="s">
        <v>73</v>
      </c>
      <c r="B18" s="278" t="s">
        <v>74</v>
      </c>
      <c r="C18" s="16"/>
      <c r="D18" s="17">
        <v>2</v>
      </c>
      <c r="E18" s="17"/>
      <c r="F18" s="17"/>
      <c r="G18" s="19"/>
      <c r="H18" s="35">
        <f t="shared" si="2"/>
        <v>72</v>
      </c>
      <c r="I18" s="10">
        <f t="shared" si="3"/>
        <v>0</v>
      </c>
      <c r="J18" s="10">
        <f t="shared" si="4"/>
        <v>68</v>
      </c>
      <c r="K18" s="145">
        <v>4</v>
      </c>
      <c r="L18" s="145">
        <v>64</v>
      </c>
      <c r="M18" s="10">
        <f t="shared" si="5"/>
        <v>4</v>
      </c>
      <c r="N18" s="19">
        <v>2</v>
      </c>
      <c r="O18" s="16">
        <v>32</v>
      </c>
      <c r="P18" s="17">
        <v>2</v>
      </c>
      <c r="Q18" s="17"/>
      <c r="R18" s="17">
        <v>36</v>
      </c>
      <c r="S18" s="17">
        <v>2</v>
      </c>
      <c r="T18" s="19"/>
      <c r="U18" s="239"/>
      <c r="V18" s="20"/>
      <c r="W18" s="20"/>
      <c r="X18" s="21"/>
      <c r="Y18" s="21"/>
      <c r="Z18" s="22"/>
    </row>
    <row r="19" spans="1:37" ht="12.75" customHeight="1" x14ac:dyDescent="0.2">
      <c r="A19" s="267" t="s">
        <v>75</v>
      </c>
      <c r="B19" s="279" t="s">
        <v>189</v>
      </c>
      <c r="C19" s="16"/>
      <c r="D19" s="17">
        <v>2</v>
      </c>
      <c r="E19" s="17"/>
      <c r="F19" s="17"/>
      <c r="G19" s="19"/>
      <c r="H19" s="35">
        <f t="shared" si="2"/>
        <v>68</v>
      </c>
      <c r="I19" s="10">
        <f t="shared" si="3"/>
        <v>2</v>
      </c>
      <c r="J19" s="10">
        <f t="shared" si="4"/>
        <v>62</v>
      </c>
      <c r="K19" s="145">
        <v>12</v>
      </c>
      <c r="L19" s="145">
        <v>50</v>
      </c>
      <c r="M19" s="10">
        <f t="shared" si="5"/>
        <v>4</v>
      </c>
      <c r="N19" s="19">
        <v>2</v>
      </c>
      <c r="O19" s="16">
        <v>32</v>
      </c>
      <c r="P19" s="17">
        <v>2</v>
      </c>
      <c r="Q19" s="17"/>
      <c r="R19" s="17">
        <v>30</v>
      </c>
      <c r="S19" s="17">
        <v>2</v>
      </c>
      <c r="T19" s="19">
        <v>2</v>
      </c>
      <c r="U19" s="239"/>
      <c r="V19" s="20"/>
      <c r="W19" s="20"/>
      <c r="X19" s="21"/>
      <c r="Y19" s="21"/>
      <c r="Z19" s="19"/>
    </row>
    <row r="20" spans="1:37" ht="12.75" customHeight="1" thickBot="1" x14ac:dyDescent="0.25">
      <c r="A20" s="268" t="s">
        <v>76</v>
      </c>
      <c r="B20" s="280" t="s">
        <v>54</v>
      </c>
      <c r="C20" s="25"/>
      <c r="D20" s="26">
        <v>3</v>
      </c>
      <c r="E20" s="26"/>
      <c r="F20" s="26"/>
      <c r="G20" s="27"/>
      <c r="H20" s="35">
        <f t="shared" si="2"/>
        <v>32</v>
      </c>
      <c r="I20" s="10">
        <f t="shared" si="3"/>
        <v>16</v>
      </c>
      <c r="J20" s="10">
        <f t="shared" si="4"/>
        <v>16</v>
      </c>
      <c r="K20" s="147"/>
      <c r="L20" s="147">
        <v>16</v>
      </c>
      <c r="M20" s="10">
        <f t="shared" si="5"/>
        <v>0</v>
      </c>
      <c r="N20" s="27">
        <v>2</v>
      </c>
      <c r="O20" s="25"/>
      <c r="P20" s="26"/>
      <c r="Q20" s="26"/>
      <c r="R20" s="26"/>
      <c r="S20" s="26"/>
      <c r="T20" s="27"/>
      <c r="U20" s="240">
        <v>16</v>
      </c>
      <c r="V20" s="28"/>
      <c r="W20" s="28">
        <v>16</v>
      </c>
      <c r="X20" s="29"/>
      <c r="Y20" s="29"/>
      <c r="Z20" s="27"/>
    </row>
    <row r="21" spans="1:37" s="34" customFormat="1" ht="15" customHeight="1" thickBot="1" x14ac:dyDescent="0.25">
      <c r="A21" s="149" t="s">
        <v>79</v>
      </c>
      <c r="B21" s="149" t="s">
        <v>80</v>
      </c>
      <c r="C21" s="150"/>
      <c r="D21" s="151"/>
      <c r="E21" s="151"/>
      <c r="F21" s="151"/>
      <c r="G21" s="154"/>
      <c r="H21" s="150">
        <f>SUM(H22,H29,H38)</f>
        <v>1440</v>
      </c>
      <c r="I21" s="152">
        <f t="shared" ref="I21:Z21" si="6">SUM(I22,I29,I38)</f>
        <v>40</v>
      </c>
      <c r="J21" s="152">
        <f t="shared" si="6"/>
        <v>1354</v>
      </c>
      <c r="K21" s="153">
        <f t="shared" si="6"/>
        <v>268</v>
      </c>
      <c r="L21" s="153">
        <f t="shared" si="6"/>
        <v>904</v>
      </c>
      <c r="M21" s="152">
        <f t="shared" si="6"/>
        <v>46</v>
      </c>
      <c r="N21" s="154">
        <f t="shared" si="6"/>
        <v>90</v>
      </c>
      <c r="O21" s="150">
        <f t="shared" si="6"/>
        <v>204</v>
      </c>
      <c r="P21" s="152">
        <f t="shared" si="6"/>
        <v>6</v>
      </c>
      <c r="Q21" s="152">
        <f t="shared" si="6"/>
        <v>2</v>
      </c>
      <c r="R21" s="152">
        <f t="shared" si="6"/>
        <v>214</v>
      </c>
      <c r="S21" s="152">
        <f t="shared" si="6"/>
        <v>8</v>
      </c>
      <c r="T21" s="154">
        <f t="shared" si="6"/>
        <v>8</v>
      </c>
      <c r="U21" s="155">
        <f t="shared" si="6"/>
        <v>232</v>
      </c>
      <c r="V21" s="152">
        <f t="shared" si="6"/>
        <v>6</v>
      </c>
      <c r="W21" s="152">
        <f t="shared" si="6"/>
        <v>4</v>
      </c>
      <c r="X21" s="152">
        <f t="shared" si="6"/>
        <v>704</v>
      </c>
      <c r="Y21" s="152">
        <f t="shared" si="6"/>
        <v>26</v>
      </c>
      <c r="Z21" s="154">
        <f t="shared" si="6"/>
        <v>26</v>
      </c>
    </row>
    <row r="22" spans="1:37" s="34" customFormat="1" ht="15" customHeight="1" thickBot="1" x14ac:dyDescent="0.25">
      <c r="A22" s="269" t="s">
        <v>82</v>
      </c>
      <c r="B22" s="269" t="s">
        <v>81</v>
      </c>
      <c r="C22" s="30"/>
      <c r="D22" s="31"/>
      <c r="E22" s="31"/>
      <c r="F22" s="31"/>
      <c r="G22" s="234"/>
      <c r="H22" s="30">
        <f>SUM(H23:H28)</f>
        <v>284</v>
      </c>
      <c r="I22" s="232">
        <f t="shared" ref="I22:Z22" si="7">SUM(I23:I28)</f>
        <v>8</v>
      </c>
      <c r="J22" s="232">
        <f t="shared" si="7"/>
        <v>266</v>
      </c>
      <c r="K22" s="233">
        <f t="shared" si="7"/>
        <v>58</v>
      </c>
      <c r="L22" s="233">
        <f t="shared" si="7"/>
        <v>208</v>
      </c>
      <c r="M22" s="232">
        <f t="shared" si="7"/>
        <v>10</v>
      </c>
      <c r="N22" s="234">
        <f t="shared" si="7"/>
        <v>12</v>
      </c>
      <c r="O22" s="30">
        <f t="shared" si="7"/>
        <v>0</v>
      </c>
      <c r="P22" s="232">
        <f t="shared" si="7"/>
        <v>0</v>
      </c>
      <c r="Q22" s="232">
        <f t="shared" si="7"/>
        <v>0</v>
      </c>
      <c r="R22" s="232">
        <f t="shared" si="7"/>
        <v>0</v>
      </c>
      <c r="S22" s="232">
        <f t="shared" si="7"/>
        <v>0</v>
      </c>
      <c r="T22" s="234">
        <f t="shared" si="7"/>
        <v>0</v>
      </c>
      <c r="U22" s="32">
        <f t="shared" si="7"/>
        <v>134</v>
      </c>
      <c r="V22" s="232">
        <f t="shared" si="7"/>
        <v>4</v>
      </c>
      <c r="W22" s="232">
        <f t="shared" si="7"/>
        <v>2</v>
      </c>
      <c r="X22" s="232">
        <f t="shared" si="7"/>
        <v>132</v>
      </c>
      <c r="Y22" s="232">
        <f t="shared" si="7"/>
        <v>6</v>
      </c>
      <c r="Z22" s="234">
        <f t="shared" si="7"/>
        <v>6</v>
      </c>
    </row>
    <row r="23" spans="1:37" s="33" customFormat="1" ht="15" customHeight="1" x14ac:dyDescent="0.2">
      <c r="A23" s="270" t="s">
        <v>84</v>
      </c>
      <c r="B23" s="281" t="s">
        <v>83</v>
      </c>
      <c r="C23" s="35"/>
      <c r="D23" s="10">
        <v>3</v>
      </c>
      <c r="E23" s="10"/>
      <c r="F23" s="36"/>
      <c r="G23" s="148"/>
      <c r="H23" s="37">
        <f>M23+J23+I23</f>
        <v>36</v>
      </c>
      <c r="I23" s="13">
        <f>W23+Z23</f>
        <v>2</v>
      </c>
      <c r="J23" s="13">
        <f>U23+X23</f>
        <v>32</v>
      </c>
      <c r="K23" s="140">
        <v>16</v>
      </c>
      <c r="L23" s="140">
        <v>16</v>
      </c>
      <c r="M23" s="13">
        <f>V23+Y23</f>
        <v>2</v>
      </c>
      <c r="N23" s="15">
        <v>2</v>
      </c>
      <c r="O23" s="12"/>
      <c r="P23" s="13"/>
      <c r="Q23" s="13"/>
      <c r="R23" s="13"/>
      <c r="S23" s="13"/>
      <c r="T23" s="15"/>
      <c r="U23" s="122">
        <v>32</v>
      </c>
      <c r="V23" s="13">
        <v>2</v>
      </c>
      <c r="W23" s="13">
        <v>2</v>
      </c>
      <c r="X23" s="13"/>
      <c r="Y23" s="13"/>
      <c r="Z23" s="15"/>
    </row>
    <row r="24" spans="1:37" s="33" customFormat="1" ht="24" x14ac:dyDescent="0.2">
      <c r="A24" s="271" t="s">
        <v>86</v>
      </c>
      <c r="B24" s="282" t="s">
        <v>85</v>
      </c>
      <c r="C24" s="16"/>
      <c r="D24" s="38">
        <v>4</v>
      </c>
      <c r="E24" s="39"/>
      <c r="F24" s="17"/>
      <c r="G24" s="146"/>
      <c r="H24" s="158">
        <f t="shared" ref="H24:H28" si="8">M24+J24+I24</f>
        <v>58</v>
      </c>
      <c r="I24" s="13">
        <f t="shared" ref="I24:I28" si="9">W24+Z24</f>
        <v>2</v>
      </c>
      <c r="J24" s="13">
        <f t="shared" ref="J24:J28" si="10">U24+X24</f>
        <v>52</v>
      </c>
      <c r="K24" s="156">
        <v>0</v>
      </c>
      <c r="L24" s="156">
        <v>52</v>
      </c>
      <c r="M24" s="13">
        <f t="shared" ref="M24:M28" si="11">V24+Y24</f>
        <v>4</v>
      </c>
      <c r="N24" s="22">
        <v>2</v>
      </c>
      <c r="O24" s="262"/>
      <c r="P24" s="20"/>
      <c r="Q24" s="20"/>
      <c r="R24" s="20"/>
      <c r="S24" s="20"/>
      <c r="T24" s="22"/>
      <c r="U24" s="239">
        <v>32</v>
      </c>
      <c r="V24" s="20">
        <v>2</v>
      </c>
      <c r="W24" s="20"/>
      <c r="X24" s="20">
        <v>20</v>
      </c>
      <c r="Y24" s="20">
        <f>SUM('[1]КУГ 1'!AZ46)</f>
        <v>2</v>
      </c>
      <c r="Z24" s="22">
        <v>2</v>
      </c>
    </row>
    <row r="25" spans="1:37" s="34" customFormat="1" ht="15" customHeight="1" x14ac:dyDescent="0.2">
      <c r="A25" s="271" t="s">
        <v>124</v>
      </c>
      <c r="B25" s="282" t="s">
        <v>6</v>
      </c>
      <c r="C25" s="16"/>
      <c r="D25" s="40">
        <v>3</v>
      </c>
      <c r="E25" s="40"/>
      <c r="F25" s="17"/>
      <c r="G25" s="19"/>
      <c r="H25" s="158">
        <f t="shared" si="8"/>
        <v>36</v>
      </c>
      <c r="I25" s="13">
        <f t="shared" si="9"/>
        <v>0</v>
      </c>
      <c r="J25" s="13">
        <f t="shared" si="10"/>
        <v>36</v>
      </c>
      <c r="K25" s="156">
        <v>6</v>
      </c>
      <c r="L25" s="156">
        <v>30</v>
      </c>
      <c r="M25" s="13">
        <f t="shared" si="11"/>
        <v>0</v>
      </c>
      <c r="N25" s="22">
        <v>2</v>
      </c>
      <c r="O25" s="262"/>
      <c r="P25" s="20"/>
      <c r="Q25" s="20"/>
      <c r="R25" s="20"/>
      <c r="S25" s="20"/>
      <c r="T25" s="22"/>
      <c r="U25" s="239">
        <v>36</v>
      </c>
      <c r="V25" s="20"/>
      <c r="W25" s="20"/>
      <c r="X25" s="20"/>
      <c r="Y25" s="20"/>
      <c r="Z25" s="22"/>
    </row>
    <row r="26" spans="1:37" s="34" customFormat="1" ht="15" customHeight="1" x14ac:dyDescent="0.2">
      <c r="A26" s="271" t="s">
        <v>87</v>
      </c>
      <c r="B26" s="282" t="s">
        <v>89</v>
      </c>
      <c r="C26" s="16"/>
      <c r="D26" s="17">
        <v>4</v>
      </c>
      <c r="E26" s="17"/>
      <c r="F26" s="17"/>
      <c r="G26" s="19"/>
      <c r="H26" s="158">
        <f t="shared" si="8"/>
        <v>36</v>
      </c>
      <c r="I26" s="13">
        <f t="shared" si="9"/>
        <v>2</v>
      </c>
      <c r="J26" s="13">
        <f t="shared" si="10"/>
        <v>32</v>
      </c>
      <c r="K26" s="156">
        <v>16</v>
      </c>
      <c r="L26" s="156">
        <v>16</v>
      </c>
      <c r="M26" s="13">
        <f t="shared" si="11"/>
        <v>2</v>
      </c>
      <c r="N26" s="22">
        <v>2</v>
      </c>
      <c r="O26" s="262"/>
      <c r="P26" s="20"/>
      <c r="Q26" s="20"/>
      <c r="R26" s="20"/>
      <c r="S26" s="20"/>
      <c r="T26" s="22"/>
      <c r="U26" s="239"/>
      <c r="V26" s="20"/>
      <c r="W26" s="20"/>
      <c r="X26" s="20">
        <v>32</v>
      </c>
      <c r="Y26" s="20">
        <f>SUM('[1]КУГ 1'!AZ48)</f>
        <v>2</v>
      </c>
      <c r="Z26" s="22">
        <v>2</v>
      </c>
    </row>
    <row r="27" spans="1:37" s="34" customFormat="1" ht="15" customHeight="1" x14ac:dyDescent="0.2">
      <c r="A27" s="271" t="s">
        <v>88</v>
      </c>
      <c r="B27" s="282" t="s">
        <v>183</v>
      </c>
      <c r="C27" s="16"/>
      <c r="D27" s="17">
        <v>4</v>
      </c>
      <c r="E27" s="17"/>
      <c r="F27" s="17"/>
      <c r="G27" s="19"/>
      <c r="H27" s="158">
        <f t="shared" si="8"/>
        <v>36</v>
      </c>
      <c r="I27" s="13">
        <f t="shared" si="9"/>
        <v>2</v>
      </c>
      <c r="J27" s="13">
        <f t="shared" si="10"/>
        <v>32</v>
      </c>
      <c r="K27" s="156">
        <v>16</v>
      </c>
      <c r="L27" s="156">
        <v>16</v>
      </c>
      <c r="M27" s="13">
        <f t="shared" si="11"/>
        <v>2</v>
      </c>
      <c r="N27" s="22">
        <v>2</v>
      </c>
      <c r="O27" s="262"/>
      <c r="P27" s="20"/>
      <c r="Q27" s="20"/>
      <c r="R27" s="20"/>
      <c r="S27" s="20"/>
      <c r="T27" s="22"/>
      <c r="U27" s="239"/>
      <c r="V27" s="20"/>
      <c r="W27" s="20"/>
      <c r="X27" s="20">
        <v>32</v>
      </c>
      <c r="Y27" s="20">
        <f>SUM('[1]КУГ 1'!AZ49)</f>
        <v>2</v>
      </c>
      <c r="Z27" s="22">
        <v>2</v>
      </c>
    </row>
    <row r="28" spans="1:37" s="34" customFormat="1" ht="15" customHeight="1" thickBot="1" x14ac:dyDescent="0.25">
      <c r="A28" s="272" t="s">
        <v>173</v>
      </c>
      <c r="B28" s="283" t="s">
        <v>74</v>
      </c>
      <c r="C28" s="25">
        <v>4</v>
      </c>
      <c r="D28" s="26"/>
      <c r="E28" s="26"/>
      <c r="F28" s="26"/>
      <c r="G28" s="27"/>
      <c r="H28" s="244">
        <f t="shared" si="8"/>
        <v>82</v>
      </c>
      <c r="I28" s="13">
        <f t="shared" si="9"/>
        <v>0</v>
      </c>
      <c r="J28" s="13">
        <f t="shared" si="10"/>
        <v>82</v>
      </c>
      <c r="K28" s="228">
        <v>4</v>
      </c>
      <c r="L28" s="228">
        <v>78</v>
      </c>
      <c r="M28" s="13">
        <f t="shared" si="11"/>
        <v>0</v>
      </c>
      <c r="N28" s="41">
        <v>2</v>
      </c>
      <c r="O28" s="263"/>
      <c r="P28" s="28"/>
      <c r="Q28" s="28"/>
      <c r="R28" s="28"/>
      <c r="S28" s="28"/>
      <c r="T28" s="41"/>
      <c r="U28" s="240">
        <v>34</v>
      </c>
      <c r="V28" s="28"/>
      <c r="W28" s="28"/>
      <c r="X28" s="28">
        <v>48</v>
      </c>
      <c r="Y28" s="28"/>
      <c r="Z28" s="41"/>
    </row>
    <row r="29" spans="1:37" s="34" customFormat="1" ht="15" customHeight="1" thickBot="1" x14ac:dyDescent="0.25">
      <c r="A29" s="273" t="s">
        <v>90</v>
      </c>
      <c r="B29" s="284" t="s">
        <v>19</v>
      </c>
      <c r="C29" s="30"/>
      <c r="D29" s="31"/>
      <c r="E29" s="31"/>
      <c r="F29" s="31"/>
      <c r="G29" s="234"/>
      <c r="H29" s="30">
        <f>SUM(H30:H37)</f>
        <v>300</v>
      </c>
      <c r="I29" s="232">
        <f t="shared" ref="I29:Z29" si="12">SUM(I30:I37)</f>
        <v>12</v>
      </c>
      <c r="J29" s="232">
        <f t="shared" si="12"/>
        <v>272</v>
      </c>
      <c r="K29" s="233">
        <f t="shared" si="12"/>
        <v>102</v>
      </c>
      <c r="L29" s="233">
        <f t="shared" si="12"/>
        <v>170</v>
      </c>
      <c r="M29" s="232">
        <f t="shared" si="12"/>
        <v>16</v>
      </c>
      <c r="N29" s="234">
        <f t="shared" si="12"/>
        <v>24</v>
      </c>
      <c r="O29" s="30">
        <f t="shared" si="12"/>
        <v>98</v>
      </c>
      <c r="P29" s="232">
        <f t="shared" si="12"/>
        <v>6</v>
      </c>
      <c r="Q29" s="232">
        <f t="shared" si="12"/>
        <v>2</v>
      </c>
      <c r="R29" s="232">
        <f t="shared" si="12"/>
        <v>32</v>
      </c>
      <c r="S29" s="232">
        <f t="shared" si="12"/>
        <v>2</v>
      </c>
      <c r="T29" s="234">
        <f t="shared" si="12"/>
        <v>2</v>
      </c>
      <c r="U29" s="32">
        <f t="shared" si="12"/>
        <v>0</v>
      </c>
      <c r="V29" s="232">
        <f t="shared" si="12"/>
        <v>0</v>
      </c>
      <c r="W29" s="232">
        <f t="shared" si="12"/>
        <v>0</v>
      </c>
      <c r="X29" s="232">
        <f t="shared" si="12"/>
        <v>142</v>
      </c>
      <c r="Y29" s="232">
        <f t="shared" si="12"/>
        <v>8</v>
      </c>
      <c r="Z29" s="234">
        <f t="shared" si="12"/>
        <v>8</v>
      </c>
    </row>
    <row r="30" spans="1:37" s="33" customFormat="1" ht="12" customHeight="1" x14ac:dyDescent="0.2">
      <c r="A30" s="270" t="s">
        <v>3</v>
      </c>
      <c r="B30" s="281" t="s">
        <v>169</v>
      </c>
      <c r="C30" s="35"/>
      <c r="D30" s="10"/>
      <c r="E30" s="10"/>
      <c r="F30" s="36"/>
      <c r="G30" s="11">
        <v>1</v>
      </c>
      <c r="H30" s="37">
        <f>M30+J30+I30</f>
        <v>34</v>
      </c>
      <c r="I30" s="13">
        <f>Q30+T30+W30+Z30</f>
        <v>2</v>
      </c>
      <c r="J30" s="13">
        <f>O30+R30+U30+X30</f>
        <v>30</v>
      </c>
      <c r="K30" s="140">
        <v>10</v>
      </c>
      <c r="L30" s="140">
        <v>20</v>
      </c>
      <c r="M30" s="13">
        <f>P30+S30+V30+Y30</f>
        <v>2</v>
      </c>
      <c r="N30" s="15">
        <v>2</v>
      </c>
      <c r="O30" s="12">
        <v>30</v>
      </c>
      <c r="P30" s="13">
        <v>2</v>
      </c>
      <c r="Q30" s="13">
        <v>2</v>
      </c>
      <c r="R30" s="13"/>
      <c r="S30" s="13"/>
      <c r="T30" s="15"/>
      <c r="U30" s="122"/>
      <c r="V30" s="13"/>
      <c r="W30" s="13"/>
      <c r="X30" s="13"/>
      <c r="Y30" s="13"/>
      <c r="Z30" s="15"/>
    </row>
    <row r="31" spans="1:37" s="33" customFormat="1" ht="12" customHeight="1" x14ac:dyDescent="0.2">
      <c r="A31" s="271" t="s">
        <v>20</v>
      </c>
      <c r="B31" s="282" t="s">
        <v>170</v>
      </c>
      <c r="C31" s="16"/>
      <c r="D31" s="38"/>
      <c r="E31" s="39"/>
      <c r="F31" s="17"/>
      <c r="G31" s="19">
        <v>1</v>
      </c>
      <c r="H31" s="158">
        <f t="shared" ref="H31:H36" si="13">M31+J31+I31</f>
        <v>36</v>
      </c>
      <c r="I31" s="13">
        <f t="shared" ref="I31:I36" si="14">Q31+T31+W31+Z31</f>
        <v>0</v>
      </c>
      <c r="J31" s="20">
        <f t="shared" ref="J31:J36" si="15">O31+R31+U31+X31</f>
        <v>34</v>
      </c>
      <c r="K31" s="156">
        <v>14</v>
      </c>
      <c r="L31" s="156">
        <v>20</v>
      </c>
      <c r="M31" s="13">
        <f t="shared" ref="M31:M36" si="16">P31+S31+V31+Y31</f>
        <v>2</v>
      </c>
      <c r="N31" s="22">
        <v>2</v>
      </c>
      <c r="O31" s="262">
        <v>34</v>
      </c>
      <c r="P31" s="20">
        <v>2</v>
      </c>
      <c r="Q31" s="20"/>
      <c r="R31" s="20"/>
      <c r="S31" s="20"/>
      <c r="T31" s="22"/>
      <c r="U31" s="239"/>
      <c r="V31" s="20"/>
      <c r="W31" s="20"/>
      <c r="X31" s="20"/>
      <c r="Y31" s="20"/>
      <c r="Z31" s="22"/>
    </row>
    <row r="32" spans="1:37" s="34" customFormat="1" ht="13.5" customHeight="1" x14ac:dyDescent="0.2">
      <c r="A32" s="271" t="s">
        <v>4</v>
      </c>
      <c r="B32" s="282" t="s">
        <v>171</v>
      </c>
      <c r="C32" s="16"/>
      <c r="D32" s="40">
        <v>2</v>
      </c>
      <c r="E32" s="40"/>
      <c r="F32" s="17"/>
      <c r="G32" s="19"/>
      <c r="H32" s="158">
        <f t="shared" si="13"/>
        <v>36</v>
      </c>
      <c r="I32" s="13">
        <f t="shared" si="14"/>
        <v>2</v>
      </c>
      <c r="J32" s="20">
        <f t="shared" si="15"/>
        <v>32</v>
      </c>
      <c r="K32" s="156">
        <v>12</v>
      </c>
      <c r="L32" s="156">
        <v>20</v>
      </c>
      <c r="M32" s="13">
        <f t="shared" si="16"/>
        <v>2</v>
      </c>
      <c r="N32" s="22">
        <v>2</v>
      </c>
      <c r="O32" s="262"/>
      <c r="P32" s="20"/>
      <c r="Q32" s="20"/>
      <c r="R32" s="20"/>
      <c r="S32" s="20"/>
      <c r="T32" s="22"/>
      <c r="U32" s="239"/>
      <c r="V32" s="20"/>
      <c r="W32" s="20"/>
      <c r="X32" s="20">
        <v>32</v>
      </c>
      <c r="Y32" s="20">
        <v>2</v>
      </c>
      <c r="Z32" s="22">
        <v>2</v>
      </c>
    </row>
    <row r="33" spans="1:26" s="34" customFormat="1" ht="13.9" customHeight="1" x14ac:dyDescent="0.2">
      <c r="A33" s="271" t="s">
        <v>5</v>
      </c>
      <c r="B33" s="282" t="s">
        <v>172</v>
      </c>
      <c r="C33" s="16"/>
      <c r="D33" s="40"/>
      <c r="E33" s="40"/>
      <c r="F33" s="17"/>
      <c r="G33" s="19">
        <v>1</v>
      </c>
      <c r="H33" s="158">
        <f t="shared" si="13"/>
        <v>36</v>
      </c>
      <c r="I33" s="13">
        <f t="shared" si="14"/>
        <v>0</v>
      </c>
      <c r="J33" s="20">
        <f t="shared" si="15"/>
        <v>34</v>
      </c>
      <c r="K33" s="156">
        <v>14</v>
      </c>
      <c r="L33" s="156">
        <v>20</v>
      </c>
      <c r="M33" s="13">
        <f t="shared" si="16"/>
        <v>2</v>
      </c>
      <c r="N33" s="22">
        <v>6</v>
      </c>
      <c r="O33" s="262">
        <v>34</v>
      </c>
      <c r="P33" s="20">
        <v>2</v>
      </c>
      <c r="Q33" s="20"/>
      <c r="R33" s="20"/>
      <c r="S33" s="20"/>
      <c r="T33" s="22"/>
      <c r="U33" s="239"/>
      <c r="V33" s="20"/>
      <c r="W33" s="20"/>
      <c r="X33" s="20"/>
      <c r="Y33" s="20"/>
      <c r="Z33" s="22"/>
    </row>
    <row r="34" spans="1:26" s="34" customFormat="1" ht="12" customHeight="1" x14ac:dyDescent="0.2">
      <c r="A34" s="271" t="s">
        <v>158</v>
      </c>
      <c r="B34" s="282" t="s">
        <v>159</v>
      </c>
      <c r="C34" s="16"/>
      <c r="D34" s="40">
        <v>4</v>
      </c>
      <c r="E34" s="40"/>
      <c r="F34" s="17"/>
      <c r="G34" s="19"/>
      <c r="H34" s="158">
        <f t="shared" si="13"/>
        <v>36</v>
      </c>
      <c r="I34" s="13">
        <f t="shared" si="14"/>
        <v>2</v>
      </c>
      <c r="J34" s="20">
        <f t="shared" si="15"/>
        <v>32</v>
      </c>
      <c r="K34" s="156">
        <v>12</v>
      </c>
      <c r="L34" s="156">
        <v>20</v>
      </c>
      <c r="M34" s="13">
        <f t="shared" si="16"/>
        <v>2</v>
      </c>
      <c r="N34" s="22">
        <v>2</v>
      </c>
      <c r="O34" s="262"/>
      <c r="P34" s="20"/>
      <c r="Q34" s="20"/>
      <c r="R34" s="20"/>
      <c r="S34" s="20"/>
      <c r="T34" s="22"/>
      <c r="U34" s="239"/>
      <c r="V34" s="20"/>
      <c r="W34" s="20"/>
      <c r="X34" s="20">
        <v>32</v>
      </c>
      <c r="Y34" s="20">
        <v>2</v>
      </c>
      <c r="Z34" s="22">
        <v>2</v>
      </c>
    </row>
    <row r="35" spans="1:26" s="34" customFormat="1" ht="12" customHeight="1" x14ac:dyDescent="0.2">
      <c r="A35" s="271" t="s">
        <v>160</v>
      </c>
      <c r="B35" s="282" t="s">
        <v>175</v>
      </c>
      <c r="C35" s="16"/>
      <c r="D35" s="17">
        <v>2</v>
      </c>
      <c r="E35" s="17"/>
      <c r="F35" s="17"/>
      <c r="G35" s="146"/>
      <c r="H35" s="158">
        <f t="shared" si="13"/>
        <v>36</v>
      </c>
      <c r="I35" s="13">
        <f t="shared" si="14"/>
        <v>2</v>
      </c>
      <c r="J35" s="20">
        <f t="shared" si="15"/>
        <v>32</v>
      </c>
      <c r="K35" s="156">
        <v>12</v>
      </c>
      <c r="L35" s="156">
        <v>20</v>
      </c>
      <c r="M35" s="13">
        <f t="shared" si="16"/>
        <v>2</v>
      </c>
      <c r="N35" s="22">
        <v>6</v>
      </c>
      <c r="O35" s="262"/>
      <c r="P35" s="20"/>
      <c r="Q35" s="20"/>
      <c r="R35" s="20">
        <v>32</v>
      </c>
      <c r="S35" s="20">
        <v>2</v>
      </c>
      <c r="T35" s="22">
        <v>2</v>
      </c>
      <c r="U35" s="239"/>
      <c r="V35" s="20"/>
      <c r="W35" s="20"/>
      <c r="X35" s="20"/>
      <c r="Y35" s="20"/>
      <c r="Z35" s="22"/>
    </row>
    <row r="36" spans="1:26" s="34" customFormat="1" ht="27" customHeight="1" x14ac:dyDescent="0.2">
      <c r="A36" s="272" t="s">
        <v>174</v>
      </c>
      <c r="B36" s="283" t="s">
        <v>176</v>
      </c>
      <c r="C36" s="25"/>
      <c r="D36" s="26">
        <v>4</v>
      </c>
      <c r="E36" s="26"/>
      <c r="F36" s="26"/>
      <c r="G36" s="251"/>
      <c r="H36" s="244">
        <f t="shared" si="13"/>
        <v>42</v>
      </c>
      <c r="I36" s="13">
        <f t="shared" si="14"/>
        <v>2</v>
      </c>
      <c r="J36" s="28">
        <f t="shared" si="15"/>
        <v>38</v>
      </c>
      <c r="K36" s="228">
        <v>18</v>
      </c>
      <c r="L36" s="228">
        <v>20</v>
      </c>
      <c r="M36" s="13">
        <f t="shared" si="16"/>
        <v>2</v>
      </c>
      <c r="N36" s="41">
        <v>2</v>
      </c>
      <c r="O36" s="263"/>
      <c r="P36" s="28"/>
      <c r="Q36" s="28"/>
      <c r="R36" s="28"/>
      <c r="S36" s="28"/>
      <c r="T36" s="41"/>
      <c r="U36" s="240"/>
      <c r="V36" s="28"/>
      <c r="W36" s="28"/>
      <c r="X36" s="28">
        <v>38</v>
      </c>
      <c r="Y36" s="28">
        <v>2</v>
      </c>
      <c r="Z36" s="41">
        <v>2</v>
      </c>
    </row>
    <row r="37" spans="1:26" s="34" customFormat="1" ht="12.75" customHeight="1" thickBot="1" x14ac:dyDescent="0.25">
      <c r="A37" s="272" t="s">
        <v>239</v>
      </c>
      <c r="B37" s="283" t="s">
        <v>240</v>
      </c>
      <c r="C37" s="25"/>
      <c r="D37" s="26">
        <v>4</v>
      </c>
      <c r="E37" s="26"/>
      <c r="F37" s="26"/>
      <c r="G37" s="251"/>
      <c r="H37" s="244">
        <f t="shared" ref="H37" si="17">M37+J37+I37</f>
        <v>44</v>
      </c>
      <c r="I37" s="13">
        <f t="shared" ref="I37" si="18">Q37+T37+W37+Z37</f>
        <v>2</v>
      </c>
      <c r="J37" s="28">
        <f t="shared" ref="J37" si="19">O37+R37+U37+X37</f>
        <v>40</v>
      </c>
      <c r="K37" s="228">
        <v>10</v>
      </c>
      <c r="L37" s="228">
        <v>30</v>
      </c>
      <c r="M37" s="13">
        <f t="shared" ref="M37" si="20">P37+S37+V37+Y37</f>
        <v>2</v>
      </c>
      <c r="N37" s="41">
        <v>2</v>
      </c>
      <c r="O37" s="263"/>
      <c r="P37" s="28"/>
      <c r="Q37" s="28"/>
      <c r="R37" s="28"/>
      <c r="S37" s="28"/>
      <c r="T37" s="41"/>
      <c r="U37" s="240"/>
      <c r="V37" s="28"/>
      <c r="W37" s="28"/>
      <c r="X37" s="28">
        <v>40</v>
      </c>
      <c r="Y37" s="28">
        <v>2</v>
      </c>
      <c r="Z37" s="41">
        <v>2</v>
      </c>
    </row>
    <row r="38" spans="1:26" s="44" customFormat="1" ht="14.25" customHeight="1" thickBot="1" x14ac:dyDescent="0.25">
      <c r="A38" s="273" t="s">
        <v>91</v>
      </c>
      <c r="B38" s="284" t="s">
        <v>92</v>
      </c>
      <c r="C38" s="42"/>
      <c r="D38" s="43"/>
      <c r="E38" s="43"/>
      <c r="F38" s="43"/>
      <c r="G38" s="252"/>
      <c r="H38" s="6">
        <f>SUM(H39,H44,H49)</f>
        <v>856</v>
      </c>
      <c r="I38" s="7">
        <f t="shared" ref="I38:Z38" si="21">SUM(I39,I44,I49)</f>
        <v>20</v>
      </c>
      <c r="J38" s="7">
        <f t="shared" si="21"/>
        <v>816</v>
      </c>
      <c r="K38" s="142">
        <f t="shared" si="21"/>
        <v>108</v>
      </c>
      <c r="L38" s="142">
        <f t="shared" si="21"/>
        <v>526</v>
      </c>
      <c r="M38" s="7">
        <f t="shared" si="21"/>
        <v>20</v>
      </c>
      <c r="N38" s="136">
        <f t="shared" si="21"/>
        <v>54</v>
      </c>
      <c r="O38" s="6">
        <f t="shared" si="21"/>
        <v>106</v>
      </c>
      <c r="P38" s="7">
        <f t="shared" si="21"/>
        <v>0</v>
      </c>
      <c r="Q38" s="7">
        <f t="shared" si="21"/>
        <v>0</v>
      </c>
      <c r="R38" s="7">
        <f t="shared" si="21"/>
        <v>182</v>
      </c>
      <c r="S38" s="7">
        <f t="shared" si="21"/>
        <v>6</v>
      </c>
      <c r="T38" s="136">
        <f t="shared" si="21"/>
        <v>6</v>
      </c>
      <c r="U38" s="237">
        <f t="shared" si="21"/>
        <v>98</v>
      </c>
      <c r="V38" s="7">
        <f t="shared" si="21"/>
        <v>2</v>
      </c>
      <c r="W38" s="7">
        <f t="shared" si="21"/>
        <v>2</v>
      </c>
      <c r="X38" s="7">
        <f t="shared" si="21"/>
        <v>430</v>
      </c>
      <c r="Y38" s="7">
        <f t="shared" si="21"/>
        <v>12</v>
      </c>
      <c r="Z38" s="136">
        <f t="shared" si="21"/>
        <v>12</v>
      </c>
    </row>
    <row r="39" spans="1:26" s="44" customFormat="1" ht="38.25" customHeight="1" x14ac:dyDescent="0.2">
      <c r="A39" s="305" t="s">
        <v>96</v>
      </c>
      <c r="B39" s="306" t="s">
        <v>177</v>
      </c>
      <c r="C39" s="253"/>
      <c r="D39" s="229"/>
      <c r="E39" s="229"/>
      <c r="F39" s="229"/>
      <c r="G39" s="254"/>
      <c r="H39" s="245">
        <f>SUM(H40:H43)</f>
        <v>300</v>
      </c>
      <c r="I39" s="230">
        <f t="shared" ref="I39:Z39" si="22">SUM(I40:I43)</f>
        <v>6</v>
      </c>
      <c r="J39" s="230">
        <f t="shared" si="22"/>
        <v>288</v>
      </c>
      <c r="K39" s="231">
        <f t="shared" si="22"/>
        <v>26</v>
      </c>
      <c r="L39" s="231">
        <f t="shared" si="22"/>
        <v>262</v>
      </c>
      <c r="M39" s="230">
        <f t="shared" si="22"/>
        <v>6</v>
      </c>
      <c r="N39" s="246">
        <f t="shared" si="22"/>
        <v>18</v>
      </c>
      <c r="O39" s="245">
        <f t="shared" si="22"/>
        <v>106</v>
      </c>
      <c r="P39" s="230">
        <f t="shared" si="22"/>
        <v>0</v>
      </c>
      <c r="Q39" s="230">
        <f t="shared" si="22"/>
        <v>0</v>
      </c>
      <c r="R39" s="230">
        <f t="shared" si="22"/>
        <v>182</v>
      </c>
      <c r="S39" s="230">
        <f t="shared" si="22"/>
        <v>6</v>
      </c>
      <c r="T39" s="246">
        <f t="shared" si="22"/>
        <v>6</v>
      </c>
      <c r="U39" s="241">
        <f t="shared" si="22"/>
        <v>0</v>
      </c>
      <c r="V39" s="230">
        <f t="shared" si="22"/>
        <v>0</v>
      </c>
      <c r="W39" s="230">
        <f t="shared" si="22"/>
        <v>0</v>
      </c>
      <c r="X39" s="230">
        <f t="shared" si="22"/>
        <v>0</v>
      </c>
      <c r="Y39" s="230">
        <f t="shared" si="22"/>
        <v>0</v>
      </c>
      <c r="Z39" s="246">
        <f t="shared" si="22"/>
        <v>0</v>
      </c>
    </row>
    <row r="40" spans="1:26" s="44" customFormat="1" ht="38.25" customHeight="1" x14ac:dyDescent="0.2">
      <c r="A40" s="271" t="s">
        <v>93</v>
      </c>
      <c r="B40" s="282" t="s">
        <v>232</v>
      </c>
      <c r="C40" s="16">
        <v>2</v>
      </c>
      <c r="D40" s="17"/>
      <c r="E40" s="17"/>
      <c r="F40" s="17"/>
      <c r="G40" s="19"/>
      <c r="H40" s="18">
        <f>M40+J40+I40</f>
        <v>78</v>
      </c>
      <c r="I40" s="17">
        <v>6</v>
      </c>
      <c r="J40" s="17">
        <f>R40+O40</f>
        <v>66</v>
      </c>
      <c r="K40" s="145">
        <v>26</v>
      </c>
      <c r="L40" s="145">
        <v>40</v>
      </c>
      <c r="M40" s="17">
        <v>6</v>
      </c>
      <c r="N40" s="19">
        <v>6</v>
      </c>
      <c r="O40" s="16">
        <v>34</v>
      </c>
      <c r="P40" s="17"/>
      <c r="Q40" s="17"/>
      <c r="R40" s="17">
        <v>32</v>
      </c>
      <c r="S40" s="17">
        <v>6</v>
      </c>
      <c r="T40" s="19">
        <v>6</v>
      </c>
      <c r="U40" s="238"/>
      <c r="V40" s="17"/>
      <c r="W40" s="17"/>
      <c r="X40" s="17"/>
      <c r="Y40" s="17"/>
      <c r="Z40" s="19"/>
    </row>
    <row r="41" spans="1:26" s="44" customFormat="1" ht="12" x14ac:dyDescent="0.2">
      <c r="A41" s="271" t="s">
        <v>94</v>
      </c>
      <c r="B41" s="282" t="s">
        <v>7</v>
      </c>
      <c r="C41" s="45"/>
      <c r="D41" s="17">
        <v>2</v>
      </c>
      <c r="E41" s="17"/>
      <c r="F41" s="17"/>
      <c r="G41" s="19"/>
      <c r="H41" s="18">
        <f t="shared" ref="H41:H43" si="23">M41+J41+I41</f>
        <v>108</v>
      </c>
      <c r="I41" s="17"/>
      <c r="J41" s="17">
        <f t="shared" ref="J41:J43" si="24">R41+O41</f>
        <v>108</v>
      </c>
      <c r="K41" s="145"/>
      <c r="L41" s="145">
        <v>108</v>
      </c>
      <c r="M41" s="17"/>
      <c r="N41" s="19">
        <v>6</v>
      </c>
      <c r="O41" s="358">
        <v>72</v>
      </c>
      <c r="P41" s="359"/>
      <c r="Q41" s="359"/>
      <c r="R41" s="359">
        <v>36</v>
      </c>
      <c r="S41" s="17"/>
      <c r="T41" s="19"/>
      <c r="U41" s="238"/>
      <c r="V41" s="17"/>
      <c r="W41" s="17"/>
      <c r="X41" s="17"/>
      <c r="Y41" s="17"/>
      <c r="Z41" s="19"/>
    </row>
    <row r="42" spans="1:26" s="44" customFormat="1" ht="12" x14ac:dyDescent="0.2">
      <c r="A42" s="271" t="s">
        <v>95</v>
      </c>
      <c r="B42" s="282" t="s">
        <v>8</v>
      </c>
      <c r="C42" s="45"/>
      <c r="D42" s="17">
        <v>4</v>
      </c>
      <c r="E42" s="17"/>
      <c r="F42" s="17"/>
      <c r="G42" s="19"/>
      <c r="H42" s="18">
        <f t="shared" si="23"/>
        <v>108</v>
      </c>
      <c r="I42" s="17"/>
      <c r="J42" s="17">
        <f>R42+O42+X42</f>
        <v>108</v>
      </c>
      <c r="K42" s="17"/>
      <c r="L42" s="145">
        <v>108</v>
      </c>
      <c r="M42" s="227"/>
      <c r="N42" s="19">
        <v>6</v>
      </c>
      <c r="O42" s="358"/>
      <c r="P42" s="359"/>
      <c r="Q42" s="359"/>
      <c r="R42" s="359">
        <v>108</v>
      </c>
      <c r="S42" s="17"/>
      <c r="T42" s="19"/>
      <c r="U42" s="238"/>
      <c r="V42" s="17"/>
      <c r="W42" s="17"/>
      <c r="X42" s="17"/>
      <c r="Y42" s="17"/>
      <c r="Z42" s="19"/>
    </row>
    <row r="43" spans="1:26" s="44" customFormat="1" ht="12" x14ac:dyDescent="0.2">
      <c r="A43" s="307"/>
      <c r="B43" s="308" t="s">
        <v>235</v>
      </c>
      <c r="C43" s="45"/>
      <c r="D43" s="17"/>
      <c r="E43" s="17"/>
      <c r="F43" s="17"/>
      <c r="G43" s="19"/>
      <c r="H43" s="18">
        <f t="shared" si="23"/>
        <v>6</v>
      </c>
      <c r="I43" s="17"/>
      <c r="J43" s="17">
        <f t="shared" si="24"/>
        <v>6</v>
      </c>
      <c r="K43" s="17"/>
      <c r="L43" s="145">
        <v>6</v>
      </c>
      <c r="M43" s="227"/>
      <c r="N43" s="19"/>
      <c r="O43" s="16"/>
      <c r="P43" s="17"/>
      <c r="Q43" s="17"/>
      <c r="R43" s="17">
        <v>6</v>
      </c>
      <c r="S43" s="17"/>
      <c r="T43" s="19"/>
      <c r="U43" s="238"/>
      <c r="V43" s="17"/>
      <c r="W43" s="17"/>
      <c r="X43" s="17"/>
      <c r="Y43" s="17"/>
      <c r="Z43" s="19"/>
    </row>
    <row r="44" spans="1:26" s="44" customFormat="1" ht="24.75" customHeight="1" x14ac:dyDescent="0.2">
      <c r="A44" s="303" t="s">
        <v>45</v>
      </c>
      <c r="B44" s="304" t="s">
        <v>178</v>
      </c>
      <c r="C44" s="255"/>
      <c r="D44" s="224"/>
      <c r="E44" s="224"/>
      <c r="F44" s="224"/>
      <c r="G44" s="256"/>
      <c r="H44" s="247">
        <f>SUM(H45:H48)</f>
        <v>266</v>
      </c>
      <c r="I44" s="225">
        <f t="shared" ref="I44:Z44" si="25">SUM(I45:I48)</f>
        <v>8</v>
      </c>
      <c r="J44" s="225">
        <f t="shared" si="25"/>
        <v>250</v>
      </c>
      <c r="K44" s="226">
        <f t="shared" si="25"/>
        <v>36</v>
      </c>
      <c r="L44" s="226">
        <f t="shared" si="25"/>
        <v>214</v>
      </c>
      <c r="M44" s="225">
        <f t="shared" si="25"/>
        <v>8</v>
      </c>
      <c r="N44" s="248">
        <f t="shared" si="25"/>
        <v>18</v>
      </c>
      <c r="O44" s="247">
        <f t="shared" si="25"/>
        <v>0</v>
      </c>
      <c r="P44" s="225">
        <f t="shared" si="25"/>
        <v>0</v>
      </c>
      <c r="Q44" s="225">
        <f t="shared" si="25"/>
        <v>0</v>
      </c>
      <c r="R44" s="225">
        <f t="shared" si="25"/>
        <v>0</v>
      </c>
      <c r="S44" s="225">
        <f t="shared" si="25"/>
        <v>0</v>
      </c>
      <c r="T44" s="248">
        <f t="shared" si="25"/>
        <v>0</v>
      </c>
      <c r="U44" s="242">
        <f t="shared" si="25"/>
        <v>98</v>
      </c>
      <c r="V44" s="225">
        <f t="shared" si="25"/>
        <v>2</v>
      </c>
      <c r="W44" s="225">
        <f t="shared" si="25"/>
        <v>2</v>
      </c>
      <c r="X44" s="225">
        <f t="shared" si="25"/>
        <v>152</v>
      </c>
      <c r="Y44" s="225">
        <f t="shared" si="25"/>
        <v>6</v>
      </c>
      <c r="Z44" s="248">
        <f t="shared" si="25"/>
        <v>6</v>
      </c>
    </row>
    <row r="45" spans="1:26" s="44" customFormat="1" ht="27" customHeight="1" x14ac:dyDescent="0.2">
      <c r="A45" s="271" t="s">
        <v>46</v>
      </c>
      <c r="B45" s="282" t="s">
        <v>179</v>
      </c>
      <c r="C45" s="16">
        <v>4</v>
      </c>
      <c r="D45" s="17"/>
      <c r="E45" s="17"/>
      <c r="F45" s="17"/>
      <c r="G45" s="19"/>
      <c r="H45" s="18">
        <f>I45+J45+M45</f>
        <v>92</v>
      </c>
      <c r="I45" s="17">
        <v>8</v>
      </c>
      <c r="J45" s="17">
        <f>U45+X45</f>
        <v>76</v>
      </c>
      <c r="K45" s="145">
        <v>36</v>
      </c>
      <c r="L45" s="145">
        <v>40</v>
      </c>
      <c r="M45" s="17">
        <v>8</v>
      </c>
      <c r="N45" s="19">
        <v>6</v>
      </c>
      <c r="O45" s="18"/>
      <c r="P45" s="143"/>
      <c r="Q45" s="143"/>
      <c r="R45" s="143"/>
      <c r="S45" s="143"/>
      <c r="T45" s="146"/>
      <c r="U45" s="238">
        <v>38</v>
      </c>
      <c r="V45" s="17">
        <v>2</v>
      </c>
      <c r="W45" s="17">
        <v>2</v>
      </c>
      <c r="X45" s="17">
        <v>38</v>
      </c>
      <c r="Y45" s="17">
        <v>6</v>
      </c>
      <c r="Z45" s="19">
        <v>6</v>
      </c>
    </row>
    <row r="46" spans="1:26" s="44" customFormat="1" ht="14.25" customHeight="1" x14ac:dyDescent="0.2">
      <c r="A46" s="271" t="s">
        <v>47</v>
      </c>
      <c r="B46" s="282" t="s">
        <v>7</v>
      </c>
      <c r="C46" s="16"/>
      <c r="D46" s="17">
        <v>3</v>
      </c>
      <c r="E46" s="17"/>
      <c r="F46" s="17"/>
      <c r="G46" s="19"/>
      <c r="H46" s="18">
        <f t="shared" ref="H46:H48" si="26">I46+J46+M46</f>
        <v>60</v>
      </c>
      <c r="I46" s="17"/>
      <c r="J46" s="17">
        <f t="shared" ref="J46:J48" si="27">U46+X46</f>
        <v>60</v>
      </c>
      <c r="K46" s="145"/>
      <c r="L46" s="145">
        <v>60</v>
      </c>
      <c r="M46" s="17"/>
      <c r="N46" s="19">
        <v>6</v>
      </c>
      <c r="O46" s="16"/>
      <c r="P46" s="17"/>
      <c r="Q46" s="17"/>
      <c r="R46" s="17"/>
      <c r="S46" s="17"/>
      <c r="T46" s="19"/>
      <c r="U46" s="360">
        <v>60</v>
      </c>
      <c r="V46" s="359"/>
      <c r="W46" s="359"/>
      <c r="X46" s="359"/>
      <c r="Y46" s="17"/>
      <c r="Z46" s="19"/>
    </row>
    <row r="47" spans="1:26" s="44" customFormat="1" ht="15.75" customHeight="1" x14ac:dyDescent="0.2">
      <c r="A47" s="271" t="s">
        <v>48</v>
      </c>
      <c r="B47" s="282" t="s">
        <v>8</v>
      </c>
      <c r="C47" s="16"/>
      <c r="D47" s="17">
        <v>4</v>
      </c>
      <c r="E47" s="17"/>
      <c r="F47" s="17"/>
      <c r="G47" s="19"/>
      <c r="H47" s="18">
        <f t="shared" si="26"/>
        <v>108</v>
      </c>
      <c r="I47" s="17"/>
      <c r="J47" s="17">
        <f t="shared" si="27"/>
        <v>108</v>
      </c>
      <c r="K47" s="145"/>
      <c r="L47" s="145">
        <v>108</v>
      </c>
      <c r="M47" s="17"/>
      <c r="N47" s="19">
        <v>6</v>
      </c>
      <c r="O47" s="16"/>
      <c r="P47" s="17"/>
      <c r="Q47" s="17"/>
      <c r="R47" s="17"/>
      <c r="S47" s="17"/>
      <c r="T47" s="19"/>
      <c r="U47" s="360"/>
      <c r="V47" s="359"/>
      <c r="W47" s="359"/>
      <c r="X47" s="359">
        <v>108</v>
      </c>
      <c r="Y47" s="17"/>
      <c r="Z47" s="19"/>
    </row>
    <row r="48" spans="1:26" s="44" customFormat="1" ht="15.75" customHeight="1" x14ac:dyDescent="0.2">
      <c r="A48" s="307"/>
      <c r="B48" s="308" t="s">
        <v>236</v>
      </c>
      <c r="C48" s="16"/>
      <c r="D48" s="17"/>
      <c r="E48" s="17"/>
      <c r="F48" s="17"/>
      <c r="G48" s="19"/>
      <c r="H48" s="18">
        <f t="shared" si="26"/>
        <v>6</v>
      </c>
      <c r="I48" s="17"/>
      <c r="J48" s="17">
        <f t="shared" si="27"/>
        <v>6</v>
      </c>
      <c r="K48" s="145"/>
      <c r="L48" s="145">
        <v>6</v>
      </c>
      <c r="M48" s="17"/>
      <c r="N48" s="19"/>
      <c r="O48" s="16"/>
      <c r="P48" s="17"/>
      <c r="Q48" s="17"/>
      <c r="R48" s="17"/>
      <c r="S48" s="17"/>
      <c r="T48" s="19"/>
      <c r="U48" s="238"/>
      <c r="V48" s="17"/>
      <c r="W48" s="17"/>
      <c r="X48" s="17">
        <v>6</v>
      </c>
      <c r="Y48" s="17"/>
      <c r="Z48" s="19"/>
    </row>
    <row r="49" spans="1:37" s="44" customFormat="1" ht="48" x14ac:dyDescent="0.2">
      <c r="A49" s="303" t="s">
        <v>180</v>
      </c>
      <c r="B49" s="304" t="s">
        <v>181</v>
      </c>
      <c r="C49" s="255"/>
      <c r="D49" s="224"/>
      <c r="E49" s="224"/>
      <c r="F49" s="224"/>
      <c r="G49" s="256"/>
      <c r="H49" s="247">
        <f>SUM(H50:H53)</f>
        <v>290</v>
      </c>
      <c r="I49" s="225">
        <f t="shared" ref="I49:Z49" si="28">SUM(I50:I53)</f>
        <v>6</v>
      </c>
      <c r="J49" s="225">
        <f t="shared" si="28"/>
        <v>278</v>
      </c>
      <c r="K49" s="226">
        <f t="shared" si="28"/>
        <v>46</v>
      </c>
      <c r="L49" s="226">
        <f t="shared" si="28"/>
        <v>50</v>
      </c>
      <c r="M49" s="226">
        <f t="shared" si="28"/>
        <v>6</v>
      </c>
      <c r="N49" s="248">
        <f t="shared" si="28"/>
        <v>18</v>
      </c>
      <c r="O49" s="247">
        <f t="shared" si="28"/>
        <v>0</v>
      </c>
      <c r="P49" s="225">
        <f t="shared" si="28"/>
        <v>0</v>
      </c>
      <c r="Q49" s="225">
        <f t="shared" si="28"/>
        <v>0</v>
      </c>
      <c r="R49" s="225">
        <f t="shared" si="28"/>
        <v>0</v>
      </c>
      <c r="S49" s="225">
        <f t="shared" si="28"/>
        <v>0</v>
      </c>
      <c r="T49" s="248">
        <f t="shared" si="28"/>
        <v>0</v>
      </c>
      <c r="U49" s="242">
        <f t="shared" si="28"/>
        <v>0</v>
      </c>
      <c r="V49" s="225">
        <f t="shared" si="28"/>
        <v>0</v>
      </c>
      <c r="W49" s="225">
        <f t="shared" si="28"/>
        <v>0</v>
      </c>
      <c r="X49" s="225">
        <f t="shared" si="28"/>
        <v>278</v>
      </c>
      <c r="Y49" s="225">
        <f t="shared" si="28"/>
        <v>6</v>
      </c>
      <c r="Z49" s="248">
        <f t="shared" si="28"/>
        <v>6</v>
      </c>
    </row>
    <row r="50" spans="1:37" s="44" customFormat="1" ht="24" x14ac:dyDescent="0.2">
      <c r="A50" s="271" t="s">
        <v>98</v>
      </c>
      <c r="B50" s="282" t="s">
        <v>182</v>
      </c>
      <c r="C50" s="16">
        <v>4</v>
      </c>
      <c r="D50" s="17"/>
      <c r="E50" s="17"/>
      <c r="F50" s="17"/>
      <c r="G50" s="19"/>
      <c r="H50" s="18">
        <f>I50+J50+M50</f>
        <v>68</v>
      </c>
      <c r="I50" s="17">
        <v>6</v>
      </c>
      <c r="J50" s="17">
        <f>X50</f>
        <v>56</v>
      </c>
      <c r="K50" s="145">
        <v>46</v>
      </c>
      <c r="L50" s="145">
        <v>50</v>
      </c>
      <c r="M50" s="145">
        <v>6</v>
      </c>
      <c r="N50" s="19">
        <v>6</v>
      </c>
      <c r="O50" s="16"/>
      <c r="P50" s="17"/>
      <c r="Q50" s="17"/>
      <c r="R50" s="17"/>
      <c r="S50" s="17"/>
      <c r="T50" s="19"/>
      <c r="U50" s="238"/>
      <c r="V50" s="17"/>
      <c r="W50" s="17"/>
      <c r="X50" s="17">
        <v>56</v>
      </c>
      <c r="Y50" s="17">
        <v>6</v>
      </c>
      <c r="Z50" s="19">
        <v>6</v>
      </c>
    </row>
    <row r="51" spans="1:37" s="44" customFormat="1" ht="15.75" customHeight="1" x14ac:dyDescent="0.2">
      <c r="A51" s="274" t="s">
        <v>99</v>
      </c>
      <c r="B51" s="285" t="s">
        <v>7</v>
      </c>
      <c r="C51" s="16"/>
      <c r="D51" s="17">
        <v>4</v>
      </c>
      <c r="E51" s="17"/>
      <c r="F51" s="17"/>
      <c r="G51" s="19"/>
      <c r="H51" s="18">
        <f t="shared" ref="H51:H53" si="29">I51+J51+M51</f>
        <v>72</v>
      </c>
      <c r="I51" s="143"/>
      <c r="J51" s="17">
        <f t="shared" ref="J51:J53" si="30">X51</f>
        <v>72</v>
      </c>
      <c r="K51" s="144"/>
      <c r="L51" s="145"/>
      <c r="M51" s="145"/>
      <c r="N51" s="19">
        <v>6</v>
      </c>
      <c r="O51" s="18"/>
      <c r="P51" s="143"/>
      <c r="Q51" s="143"/>
      <c r="R51" s="143"/>
      <c r="S51" s="143"/>
      <c r="T51" s="146"/>
      <c r="U51" s="238"/>
      <c r="V51" s="143"/>
      <c r="W51" s="143"/>
      <c r="X51" s="359">
        <v>72</v>
      </c>
      <c r="Y51" s="143"/>
      <c r="Z51" s="146"/>
    </row>
    <row r="52" spans="1:37" s="44" customFormat="1" ht="14.25" customHeight="1" x14ac:dyDescent="0.2">
      <c r="A52" s="274" t="s">
        <v>100</v>
      </c>
      <c r="B52" s="285" t="s">
        <v>8</v>
      </c>
      <c r="C52" s="16"/>
      <c r="D52" s="17">
        <v>4</v>
      </c>
      <c r="E52" s="17"/>
      <c r="F52" s="17"/>
      <c r="G52" s="19"/>
      <c r="H52" s="18">
        <f t="shared" si="29"/>
        <v>144</v>
      </c>
      <c r="I52" s="17"/>
      <c r="J52" s="17">
        <f t="shared" si="30"/>
        <v>144</v>
      </c>
      <c r="K52" s="145"/>
      <c r="L52" s="145"/>
      <c r="M52" s="145"/>
      <c r="N52" s="19">
        <v>6</v>
      </c>
      <c r="O52" s="16"/>
      <c r="P52" s="17"/>
      <c r="Q52" s="17"/>
      <c r="R52" s="17"/>
      <c r="S52" s="17"/>
      <c r="T52" s="19"/>
      <c r="U52" s="238"/>
      <c r="V52" s="17"/>
      <c r="W52" s="17"/>
      <c r="X52" s="359">
        <v>144</v>
      </c>
      <c r="Y52" s="17"/>
      <c r="Z52" s="19"/>
    </row>
    <row r="53" spans="1:37" s="44" customFormat="1" ht="14.25" customHeight="1" thickBot="1" x14ac:dyDescent="0.25">
      <c r="A53" s="309"/>
      <c r="B53" s="310" t="s">
        <v>237</v>
      </c>
      <c r="C53" s="221"/>
      <c r="D53" s="218"/>
      <c r="E53" s="218"/>
      <c r="F53" s="218"/>
      <c r="G53" s="219"/>
      <c r="H53" s="249">
        <f t="shared" si="29"/>
        <v>6</v>
      </c>
      <c r="I53" s="218"/>
      <c r="J53" s="218">
        <f t="shared" si="30"/>
        <v>6</v>
      </c>
      <c r="K53" s="222"/>
      <c r="L53" s="222"/>
      <c r="M53" s="222"/>
      <c r="N53" s="219"/>
      <c r="O53" s="221"/>
      <c r="P53" s="218"/>
      <c r="Q53" s="218"/>
      <c r="R53" s="218"/>
      <c r="S53" s="218"/>
      <c r="T53" s="219"/>
      <c r="U53" s="220"/>
      <c r="V53" s="218"/>
      <c r="W53" s="218"/>
      <c r="X53" s="218">
        <v>6</v>
      </c>
      <c r="Y53" s="218"/>
      <c r="Z53" s="219"/>
    </row>
    <row r="54" spans="1:37" s="44" customFormat="1" ht="12" x14ac:dyDescent="0.2">
      <c r="A54" s="207"/>
      <c r="B54" s="258" t="s">
        <v>123</v>
      </c>
      <c r="C54" s="208"/>
      <c r="D54" s="286">
        <v>3</v>
      </c>
      <c r="E54" s="208"/>
      <c r="F54" s="208"/>
      <c r="G54" s="208"/>
      <c r="H54" s="259">
        <v>24</v>
      </c>
      <c r="I54" s="209"/>
      <c r="J54" s="210"/>
      <c r="K54" s="157"/>
      <c r="L54" s="157"/>
      <c r="M54" s="210"/>
      <c r="N54" s="209"/>
      <c r="O54" s="209"/>
      <c r="P54" s="209"/>
      <c r="Q54" s="209"/>
      <c r="R54" s="209"/>
      <c r="S54" s="209"/>
      <c r="T54" s="209"/>
      <c r="U54" s="209">
        <v>24</v>
      </c>
      <c r="V54" s="209"/>
      <c r="W54" s="209"/>
      <c r="X54" s="209"/>
      <c r="Y54" s="209"/>
      <c r="Z54" s="211"/>
    </row>
    <row r="55" spans="1:37" s="44" customFormat="1" thickBot="1" x14ac:dyDescent="0.25">
      <c r="A55" s="48"/>
      <c r="B55" s="260" t="s">
        <v>15</v>
      </c>
      <c r="C55" s="46"/>
      <c r="D55" s="46">
        <v>4</v>
      </c>
      <c r="E55" s="46"/>
      <c r="F55" s="49"/>
      <c r="G55" s="49"/>
      <c r="H55" s="261">
        <v>36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>
        <v>36</v>
      </c>
      <c r="Y55" s="46"/>
      <c r="Z55" s="47"/>
    </row>
    <row r="56" spans="1:37" s="44" customFormat="1" ht="12" x14ac:dyDescent="0.2">
      <c r="A56" s="123"/>
      <c r="B56" s="124"/>
      <c r="C56" s="121"/>
      <c r="D56" s="121"/>
      <c r="E56" s="121"/>
      <c r="F56" s="125"/>
      <c r="G56" s="125"/>
      <c r="H56" s="126"/>
      <c r="I56" s="121"/>
      <c r="J56" s="121"/>
      <c r="K56" s="121"/>
      <c r="L56" s="121"/>
      <c r="M56" s="121"/>
      <c r="N56" s="121"/>
      <c r="O56" s="121">
        <f>SUM(O7:Q20,O23:Q28,O30:Q36,O40:Q43,O45:Q48,O50:Q53,O55)</f>
        <v>718</v>
      </c>
      <c r="P56" s="121"/>
      <c r="Q56" s="121"/>
      <c r="R56" s="121">
        <f>SUM(R7:T20,R23:T28,R30:T36,R40:T43,R45:T48,R50:T53,R55)</f>
        <v>830</v>
      </c>
      <c r="S56" s="121"/>
      <c r="T56" s="121"/>
      <c r="U56" s="121">
        <f>SUM(U7:W20,U23:W28,U30:W36,U40:W43,U45:W48,U50:W53,U55)</f>
        <v>612</v>
      </c>
      <c r="V56" s="121"/>
      <c r="W56" s="121"/>
      <c r="X56" s="121">
        <f>SUM(X7:Z20,X23:Z28,X30:Z37,X40:Z43,X45:Z48,X50:Z53,X55)</f>
        <v>792</v>
      </c>
      <c r="Y56" s="121"/>
      <c r="Z56" s="121"/>
    </row>
    <row r="57" spans="1:37" x14ac:dyDescent="0.2">
      <c r="B57" s="51"/>
    </row>
    <row r="58" spans="1:37" x14ac:dyDescent="0.2">
      <c r="A58" s="50" t="s">
        <v>161</v>
      </c>
      <c r="B58" s="51">
        <f>SUM(H41,H46,H51)</f>
        <v>240</v>
      </c>
      <c r="H58" s="54"/>
      <c r="I58" s="54"/>
      <c r="J58" s="54"/>
      <c r="K58" s="54"/>
      <c r="L58" s="54"/>
      <c r="M58" s="53"/>
      <c r="N58" s="53"/>
      <c r="Y58" s="52" t="s">
        <v>38</v>
      </c>
    </row>
    <row r="59" spans="1:37" x14ac:dyDescent="0.2">
      <c r="A59" s="50" t="s">
        <v>162</v>
      </c>
      <c r="B59" s="51">
        <f>SUM(H52,H47,H42)</f>
        <v>360</v>
      </c>
      <c r="H59" s="54"/>
      <c r="I59" s="54"/>
      <c r="J59" s="54"/>
      <c r="K59" s="54"/>
      <c r="L59" s="54"/>
      <c r="M59" s="53"/>
      <c r="N59" s="53"/>
    </row>
    <row r="60" spans="1:37" x14ac:dyDescent="0.2">
      <c r="B60" s="51">
        <f>B58+B59</f>
        <v>600</v>
      </c>
      <c r="H60" s="54"/>
      <c r="I60" s="54"/>
      <c r="J60" s="54"/>
      <c r="K60" s="54"/>
      <c r="L60" s="54"/>
      <c r="M60" s="53"/>
      <c r="N60" s="53"/>
    </row>
    <row r="61" spans="1:37" x14ac:dyDescent="0.2">
      <c r="B61" s="223" t="s">
        <v>238</v>
      </c>
    </row>
    <row r="62" spans="1:37" s="52" customFormat="1" x14ac:dyDescent="0.2">
      <c r="A62" s="50"/>
      <c r="B62" s="51"/>
      <c r="U62" s="53"/>
      <c r="V62" s="53"/>
      <c r="W62" s="53"/>
      <c r="Z62" s="53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s="52" customFormat="1" x14ac:dyDescent="0.2">
      <c r="A63" s="50"/>
      <c r="B63" s="51"/>
      <c r="U63" s="53"/>
      <c r="V63" s="53"/>
      <c r="W63" s="53"/>
      <c r="Z63" s="53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s="52" customFormat="1" x14ac:dyDescent="0.2">
      <c r="A64" s="138" t="s">
        <v>38</v>
      </c>
      <c r="B64" s="139" t="s">
        <v>164</v>
      </c>
      <c r="U64" s="53"/>
      <c r="V64" s="53"/>
      <c r="W64" s="53"/>
      <c r="Z64" s="53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s="52" customFormat="1" x14ac:dyDescent="0.2">
      <c r="A65" s="138" t="s">
        <v>165</v>
      </c>
      <c r="B65" s="139" t="s">
        <v>168</v>
      </c>
      <c r="U65" s="53"/>
      <c r="V65" s="53"/>
      <c r="W65" s="53"/>
      <c r="Z65" s="53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s="52" customFormat="1" x14ac:dyDescent="0.2">
      <c r="A66" s="138" t="s">
        <v>166</v>
      </c>
      <c r="B66" s="139" t="s">
        <v>167</v>
      </c>
      <c r="U66" s="53"/>
      <c r="V66" s="53"/>
      <c r="W66" s="53"/>
      <c r="Z66" s="53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s="52" customFormat="1" x14ac:dyDescent="0.2">
      <c r="A67" s="50"/>
      <c r="B67" s="51"/>
      <c r="U67" s="53"/>
      <c r="V67" s="53"/>
      <c r="W67" s="53"/>
      <c r="Z67" s="53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s="52" customFormat="1" x14ac:dyDescent="0.2">
      <c r="A68" s="50"/>
      <c r="B68" s="51"/>
      <c r="U68" s="53"/>
      <c r="V68" s="53"/>
      <c r="W68" s="53"/>
      <c r="Z68" s="53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s="52" customFormat="1" x14ac:dyDescent="0.2">
      <c r="A69" s="50"/>
      <c r="B69" s="51"/>
      <c r="U69" s="53"/>
      <c r="V69" s="53"/>
      <c r="W69" s="53"/>
      <c r="Z69" s="53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s="52" customFormat="1" x14ac:dyDescent="0.2">
      <c r="A70" s="50"/>
      <c r="B70" s="51"/>
      <c r="U70" s="53"/>
      <c r="V70" s="53"/>
      <c r="W70" s="53"/>
      <c r="Z70" s="53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s="52" customFormat="1" x14ac:dyDescent="0.2">
      <c r="A71" s="50"/>
      <c r="B71" s="51"/>
      <c r="U71" s="53"/>
      <c r="V71" s="53"/>
      <c r="W71" s="53"/>
      <c r="Z71" s="53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s="52" customFormat="1" x14ac:dyDescent="0.2">
      <c r="A72" s="50"/>
      <c r="B72" s="51"/>
      <c r="U72" s="53"/>
      <c r="V72" s="53"/>
      <c r="W72" s="53"/>
      <c r="Z72" s="53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s="52" customFormat="1" x14ac:dyDescent="0.2">
      <c r="A73" s="50"/>
      <c r="B73" s="51"/>
      <c r="U73" s="53"/>
      <c r="V73" s="53"/>
      <c r="W73" s="53"/>
      <c r="Z73" s="53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s="52" customFormat="1" x14ac:dyDescent="0.2">
      <c r="A74" s="50"/>
      <c r="B74" s="51"/>
      <c r="U74" s="53"/>
      <c r="V74" s="53"/>
      <c r="W74" s="53"/>
      <c r="Z74" s="53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s="52" customFormat="1" x14ac:dyDescent="0.2">
      <c r="A75" s="50"/>
      <c r="B75" s="51"/>
      <c r="U75" s="53"/>
      <c r="V75" s="53"/>
      <c r="W75" s="53"/>
      <c r="Z75" s="53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s="52" customFormat="1" x14ac:dyDescent="0.2">
      <c r="A76" s="50"/>
      <c r="B76" s="51"/>
      <c r="U76" s="53"/>
      <c r="V76" s="53"/>
      <c r="W76" s="53"/>
      <c r="Z76" s="53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</sheetData>
  <mergeCells count="18">
    <mergeCell ref="A1:Z1"/>
    <mergeCell ref="A2:A4"/>
    <mergeCell ref="B2:B4"/>
    <mergeCell ref="C2:G2"/>
    <mergeCell ref="H2:N2"/>
    <mergeCell ref="O2:Z2"/>
    <mergeCell ref="C3:C4"/>
    <mergeCell ref="D3:D4"/>
    <mergeCell ref="E3:E4"/>
    <mergeCell ref="F3:F4"/>
    <mergeCell ref="O3:T3"/>
    <mergeCell ref="U3:Z3"/>
    <mergeCell ref="G3:G4"/>
    <mergeCell ref="H3:H4"/>
    <mergeCell ref="I3:I4"/>
    <mergeCell ref="J3:J4"/>
    <mergeCell ref="K3:L3"/>
    <mergeCell ref="M3:N3"/>
  </mergeCells>
  <pageMargins left="0.25" right="0.25" top="0.75" bottom="0.75" header="0.3" footer="0.3"/>
  <pageSetup paperSize="9" scale="8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0"/>
  <sheetViews>
    <sheetView topLeftCell="C1" zoomScale="80" zoomScaleNormal="80" workbookViewId="0">
      <selection activeCell="BE32" sqref="BE32"/>
    </sheetView>
  </sheetViews>
  <sheetFormatPr defaultColWidth="9.140625" defaultRowHeight="15" x14ac:dyDescent="0.25"/>
  <cols>
    <col min="1" max="1" width="11" style="198" customWidth="1"/>
    <col min="2" max="2" width="35.85546875" style="198" customWidth="1"/>
    <col min="3" max="5" width="6.7109375" style="198" customWidth="1"/>
    <col min="6" max="6" width="4.85546875" style="198" customWidth="1"/>
    <col min="7" max="21" width="4" style="198" customWidth="1"/>
    <col min="22" max="22" width="4" style="199" customWidth="1"/>
    <col min="23" max="23" width="4" style="198" customWidth="1"/>
    <col min="24" max="24" width="3.7109375" style="198" customWidth="1"/>
    <col min="25" max="25" width="3.140625" style="198" customWidth="1"/>
    <col min="26" max="27" width="4.28515625" style="198" customWidth="1"/>
    <col min="28" max="55" width="3.7109375" style="198" customWidth="1"/>
    <col min="56" max="56" width="5.85546875" style="198" customWidth="1"/>
    <col min="57" max="57" width="4.28515625" style="198" customWidth="1"/>
    <col min="58" max="16384" width="9.140625" style="3"/>
  </cols>
  <sheetData>
    <row r="1" spans="1:57" ht="15" customHeight="1" x14ac:dyDescent="0.25">
      <c r="A1" s="452" t="s">
        <v>242</v>
      </c>
      <c r="B1" s="452"/>
      <c r="C1" s="159"/>
      <c r="D1" s="216"/>
      <c r="E1" s="216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/>
      <c r="W1" s="159"/>
      <c r="X1" s="159"/>
      <c r="Y1" s="159"/>
      <c r="Z1" s="161"/>
      <c r="AA1" s="161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62"/>
      <c r="AV1" s="162"/>
      <c r="AW1" s="162"/>
      <c r="AX1" s="162"/>
      <c r="AY1" s="162"/>
      <c r="AZ1" s="159"/>
      <c r="BA1" s="159"/>
      <c r="BB1" s="159"/>
      <c r="BC1" s="159"/>
      <c r="BD1" s="159"/>
      <c r="BE1" s="161"/>
    </row>
    <row r="2" spans="1:57" ht="58.5" customHeight="1" x14ac:dyDescent="0.25">
      <c r="A2" s="163" t="s">
        <v>41</v>
      </c>
      <c r="B2" s="163" t="s">
        <v>56</v>
      </c>
      <c r="C2" s="164" t="s">
        <v>57</v>
      </c>
      <c r="D2" s="164" t="s">
        <v>246</v>
      </c>
      <c r="E2" s="164" t="s">
        <v>247</v>
      </c>
      <c r="F2" s="165" t="s">
        <v>241</v>
      </c>
      <c r="G2" s="166" t="s">
        <v>190</v>
      </c>
      <c r="H2" s="166" t="s">
        <v>191</v>
      </c>
      <c r="I2" s="166" t="s">
        <v>192</v>
      </c>
      <c r="J2" s="166" t="s">
        <v>193</v>
      </c>
      <c r="K2" s="166" t="s">
        <v>194</v>
      </c>
      <c r="L2" s="166" t="s">
        <v>195</v>
      </c>
      <c r="M2" s="166" t="s">
        <v>196</v>
      </c>
      <c r="N2" s="166" t="s">
        <v>197</v>
      </c>
      <c r="O2" s="166" t="s">
        <v>198</v>
      </c>
      <c r="P2" s="205" t="s">
        <v>199</v>
      </c>
      <c r="Q2" s="166" t="s">
        <v>200</v>
      </c>
      <c r="R2" s="166" t="s">
        <v>201</v>
      </c>
      <c r="S2" s="166" t="s">
        <v>202</v>
      </c>
      <c r="T2" s="166" t="s">
        <v>203</v>
      </c>
      <c r="U2" s="166" t="s">
        <v>204</v>
      </c>
      <c r="V2" s="167" t="s">
        <v>205</v>
      </c>
      <c r="W2" s="167" t="s">
        <v>206</v>
      </c>
      <c r="X2" s="168" t="s">
        <v>244</v>
      </c>
      <c r="Y2" s="168" t="s">
        <v>245</v>
      </c>
      <c r="Z2" s="169" t="s">
        <v>58</v>
      </c>
      <c r="AA2" s="347" t="s">
        <v>248</v>
      </c>
      <c r="AB2" s="170" t="s">
        <v>207</v>
      </c>
      <c r="AC2" s="170" t="s">
        <v>208</v>
      </c>
      <c r="AD2" s="166" t="s">
        <v>209</v>
      </c>
      <c r="AE2" s="166" t="s">
        <v>210</v>
      </c>
      <c r="AF2" s="166" t="s">
        <v>211</v>
      </c>
      <c r="AG2" s="166" t="s">
        <v>212</v>
      </c>
      <c r="AH2" s="166" t="s">
        <v>213</v>
      </c>
      <c r="AI2" s="205" t="s">
        <v>214</v>
      </c>
      <c r="AJ2" s="166" t="s">
        <v>215</v>
      </c>
      <c r="AK2" s="166" t="s">
        <v>216</v>
      </c>
      <c r="AL2" s="166" t="s">
        <v>217</v>
      </c>
      <c r="AM2" s="166" t="s">
        <v>218</v>
      </c>
      <c r="AN2" s="166" t="s">
        <v>219</v>
      </c>
      <c r="AO2" s="166" t="s">
        <v>220</v>
      </c>
      <c r="AP2" s="166" t="s">
        <v>221</v>
      </c>
      <c r="AQ2" s="166" t="s">
        <v>222</v>
      </c>
      <c r="AR2" s="166" t="s">
        <v>223</v>
      </c>
      <c r="AS2" s="205" t="s">
        <v>224</v>
      </c>
      <c r="AT2" s="205" t="s">
        <v>225</v>
      </c>
      <c r="AU2" s="166" t="s">
        <v>226</v>
      </c>
      <c r="AV2" s="166" t="s">
        <v>227</v>
      </c>
      <c r="AW2" s="166" t="s">
        <v>228</v>
      </c>
      <c r="AX2" s="166" t="s">
        <v>229</v>
      </c>
      <c r="AY2" s="205" t="s">
        <v>230</v>
      </c>
      <c r="AZ2" s="166" t="s">
        <v>233</v>
      </c>
      <c r="BA2" s="166" t="s">
        <v>234</v>
      </c>
      <c r="BB2" s="333" t="s">
        <v>244</v>
      </c>
      <c r="BC2" s="333" t="s">
        <v>245</v>
      </c>
      <c r="BD2" s="169" t="s">
        <v>59</v>
      </c>
      <c r="BE2" s="347" t="s">
        <v>248</v>
      </c>
    </row>
    <row r="3" spans="1:57" s="4" customFormat="1" ht="12.75" x14ac:dyDescent="0.15">
      <c r="A3" s="163"/>
      <c r="B3" s="163"/>
      <c r="C3" s="171"/>
      <c r="D3" s="171"/>
      <c r="E3" s="171"/>
      <c r="F3" s="163"/>
      <c r="G3" s="163">
        <v>1</v>
      </c>
      <c r="H3" s="163">
        <v>2</v>
      </c>
      <c r="I3" s="163">
        <v>3</v>
      </c>
      <c r="J3" s="163">
        <v>4</v>
      </c>
      <c r="K3" s="163">
        <v>5</v>
      </c>
      <c r="L3" s="163">
        <v>6</v>
      </c>
      <c r="M3" s="163">
        <v>7</v>
      </c>
      <c r="N3" s="163">
        <v>8</v>
      </c>
      <c r="O3" s="172">
        <v>9</v>
      </c>
      <c r="P3" s="163">
        <v>10</v>
      </c>
      <c r="Q3" s="163">
        <v>11</v>
      </c>
      <c r="R3" s="163">
        <v>12</v>
      </c>
      <c r="S3" s="163">
        <v>13</v>
      </c>
      <c r="T3" s="163">
        <v>14</v>
      </c>
      <c r="U3" s="163">
        <v>15</v>
      </c>
      <c r="V3" s="173">
        <v>16</v>
      </c>
      <c r="W3" s="163">
        <v>17</v>
      </c>
      <c r="X3" s="174"/>
      <c r="Y3" s="174"/>
      <c r="Z3" s="171"/>
      <c r="AA3" s="173"/>
      <c r="AB3" s="175">
        <v>18</v>
      </c>
      <c r="AC3" s="175">
        <v>19</v>
      </c>
      <c r="AD3" s="163">
        <v>20</v>
      </c>
      <c r="AE3" s="163">
        <v>21</v>
      </c>
      <c r="AF3" s="163">
        <v>22</v>
      </c>
      <c r="AG3" s="163">
        <v>23</v>
      </c>
      <c r="AH3" s="172">
        <v>24</v>
      </c>
      <c r="AI3" s="338">
        <v>25</v>
      </c>
      <c r="AJ3" s="172">
        <v>26</v>
      </c>
      <c r="AK3" s="172">
        <v>27</v>
      </c>
      <c r="AL3" s="172">
        <v>28</v>
      </c>
      <c r="AM3" s="172">
        <v>29</v>
      </c>
      <c r="AN3" s="172">
        <v>30</v>
      </c>
      <c r="AO3" s="172">
        <v>31</v>
      </c>
      <c r="AP3" s="172">
        <v>32</v>
      </c>
      <c r="AQ3" s="172">
        <v>33</v>
      </c>
      <c r="AR3" s="172">
        <v>34</v>
      </c>
      <c r="AS3" s="338">
        <v>35</v>
      </c>
      <c r="AT3" s="338">
        <v>36</v>
      </c>
      <c r="AU3" s="172">
        <v>37</v>
      </c>
      <c r="AV3" s="172">
        <v>38</v>
      </c>
      <c r="AW3" s="172">
        <v>39</v>
      </c>
      <c r="AX3" s="172">
        <v>40</v>
      </c>
      <c r="AY3" s="338">
        <v>41</v>
      </c>
      <c r="AZ3" s="172">
        <v>42</v>
      </c>
      <c r="BA3" s="172">
        <v>43</v>
      </c>
      <c r="BB3" s="334"/>
      <c r="BC3" s="334"/>
      <c r="BD3" s="171"/>
      <c r="BE3" s="173"/>
    </row>
    <row r="4" spans="1:57" s="4" customFormat="1" ht="13.5" customHeight="1" x14ac:dyDescent="0.15">
      <c r="A4" s="289" t="s">
        <v>61</v>
      </c>
      <c r="B4" s="290" t="s">
        <v>22</v>
      </c>
      <c r="C4" s="177">
        <f>SUM(Z4,BD4)</f>
        <v>44</v>
      </c>
      <c r="D4" s="177">
        <f>SUM('План '!O7:Q7)</f>
        <v>20</v>
      </c>
      <c r="E4" s="177">
        <f>SUM('План '!R7:T7)</f>
        <v>24</v>
      </c>
      <c r="F4" s="178">
        <f>SUM('План '!H7)</f>
        <v>72</v>
      </c>
      <c r="G4" s="163">
        <v>2</v>
      </c>
      <c r="H4" s="163"/>
      <c r="I4" s="163">
        <v>2</v>
      </c>
      <c r="J4" s="163"/>
      <c r="K4" s="163">
        <v>2</v>
      </c>
      <c r="L4" s="163"/>
      <c r="M4" s="163">
        <v>2</v>
      </c>
      <c r="N4" s="163"/>
      <c r="O4" s="163">
        <v>2</v>
      </c>
      <c r="P4" s="163"/>
      <c r="Q4" s="163">
        <v>2</v>
      </c>
      <c r="R4" s="163"/>
      <c r="S4" s="163">
        <v>2</v>
      </c>
      <c r="T4" s="163"/>
      <c r="U4" s="163">
        <v>2</v>
      </c>
      <c r="V4" s="173">
        <v>2</v>
      </c>
      <c r="W4" s="163">
        <v>2</v>
      </c>
      <c r="X4" s="174">
        <f>SUM('План '!P7)</f>
        <v>0</v>
      </c>
      <c r="Y4" s="174">
        <f>SUM('План '!Q7)</f>
        <v>0</v>
      </c>
      <c r="Z4" s="171">
        <f>SUM(G4:Y4)</f>
        <v>20</v>
      </c>
      <c r="AA4" s="173"/>
      <c r="AB4" s="175"/>
      <c r="AC4" s="175"/>
      <c r="AD4" s="163">
        <v>2</v>
      </c>
      <c r="AE4" s="163"/>
      <c r="AF4" s="163">
        <v>2</v>
      </c>
      <c r="AG4" s="163"/>
      <c r="AH4" s="163">
        <v>2</v>
      </c>
      <c r="AI4" s="163"/>
      <c r="AJ4" s="163">
        <v>2</v>
      </c>
      <c r="AK4" s="163"/>
      <c r="AL4" s="163">
        <v>2</v>
      </c>
      <c r="AM4" s="163"/>
      <c r="AN4" s="163">
        <v>2</v>
      </c>
      <c r="AO4" s="163"/>
      <c r="AP4" s="163">
        <v>2</v>
      </c>
      <c r="AQ4" s="163"/>
      <c r="AR4" s="163">
        <v>2</v>
      </c>
      <c r="AS4" s="163"/>
      <c r="AT4" s="163"/>
      <c r="AU4" s="163">
        <v>2</v>
      </c>
      <c r="AV4" s="163"/>
      <c r="AW4" s="163">
        <v>2</v>
      </c>
      <c r="AX4" s="163"/>
      <c r="AY4" s="163"/>
      <c r="AZ4" s="163">
        <v>2</v>
      </c>
      <c r="BA4" s="163">
        <v>2</v>
      </c>
      <c r="BB4" s="334">
        <f>SUM('План '!S7)</f>
        <v>0</v>
      </c>
      <c r="BC4" s="334">
        <f>SUM('План '!T7)</f>
        <v>0</v>
      </c>
      <c r="BD4" s="171">
        <f>SUM(AD4:BC4)</f>
        <v>24</v>
      </c>
      <c r="BE4" s="173"/>
    </row>
    <row r="5" spans="1:57" s="4" customFormat="1" ht="13.5" customHeight="1" x14ac:dyDescent="0.15">
      <c r="A5" s="291" t="s">
        <v>62</v>
      </c>
      <c r="B5" s="290" t="s">
        <v>23</v>
      </c>
      <c r="C5" s="177">
        <f t="shared" ref="C5:C17" si="0">SUM(Z5,BD5)</f>
        <v>74</v>
      </c>
      <c r="D5" s="177">
        <f>SUM('План '!O8:Q8)</f>
        <v>34</v>
      </c>
      <c r="E5" s="177">
        <f>SUM('План '!R8:T8)</f>
        <v>40</v>
      </c>
      <c r="F5" s="178">
        <f>SUM('План '!H8)</f>
        <v>108</v>
      </c>
      <c r="G5" s="163">
        <v>2</v>
      </c>
      <c r="H5" s="163">
        <v>2</v>
      </c>
      <c r="I5" s="163">
        <v>2</v>
      </c>
      <c r="J5" s="163">
        <v>2</v>
      </c>
      <c r="K5" s="163">
        <v>2</v>
      </c>
      <c r="L5" s="163">
        <v>2</v>
      </c>
      <c r="M5" s="163">
        <v>2</v>
      </c>
      <c r="N5" s="163">
        <v>2</v>
      </c>
      <c r="O5" s="163">
        <v>2</v>
      </c>
      <c r="P5" s="163">
        <v>2</v>
      </c>
      <c r="Q5" s="163">
        <v>2</v>
      </c>
      <c r="R5" s="163">
        <v>2</v>
      </c>
      <c r="S5" s="163">
        <v>2</v>
      </c>
      <c r="T5" s="163">
        <v>2</v>
      </c>
      <c r="U5" s="163">
        <v>2</v>
      </c>
      <c r="V5" s="173"/>
      <c r="W5" s="163">
        <v>2</v>
      </c>
      <c r="X5" s="174">
        <f>SUM('План '!P8)</f>
        <v>2</v>
      </c>
      <c r="Y5" s="174">
        <f>SUM('План '!Q8)</f>
        <v>0</v>
      </c>
      <c r="Z5" s="171">
        <f t="shared" ref="Z5:Z46" si="1">SUM(G5:Y5)</f>
        <v>34</v>
      </c>
      <c r="AA5" s="173"/>
      <c r="AB5" s="175"/>
      <c r="AC5" s="175"/>
      <c r="AD5" s="163">
        <v>2</v>
      </c>
      <c r="AE5" s="163">
        <v>2</v>
      </c>
      <c r="AF5" s="163"/>
      <c r="AG5" s="163">
        <v>2</v>
      </c>
      <c r="AH5" s="163">
        <v>2</v>
      </c>
      <c r="AI5" s="163"/>
      <c r="AJ5" s="163">
        <v>2</v>
      </c>
      <c r="AK5" s="163">
        <v>2</v>
      </c>
      <c r="AL5" s="163">
        <v>2</v>
      </c>
      <c r="AM5" s="163">
        <v>2</v>
      </c>
      <c r="AN5" s="163"/>
      <c r="AO5" s="163">
        <v>2</v>
      </c>
      <c r="AP5" s="163">
        <v>2</v>
      </c>
      <c r="AQ5" s="163">
        <v>2</v>
      </c>
      <c r="AR5" s="163">
        <v>2</v>
      </c>
      <c r="AS5" s="163"/>
      <c r="AT5" s="163"/>
      <c r="AU5" s="163">
        <v>2</v>
      </c>
      <c r="AV5" s="163">
        <v>2</v>
      </c>
      <c r="AW5" s="163">
        <v>2</v>
      </c>
      <c r="AX5" s="163">
        <v>2</v>
      </c>
      <c r="AY5" s="163"/>
      <c r="AZ5" s="163">
        <v>2</v>
      </c>
      <c r="BA5" s="163">
        <v>2</v>
      </c>
      <c r="BB5" s="334">
        <f>SUM('План '!S8)</f>
        <v>2</v>
      </c>
      <c r="BC5" s="334">
        <f>SUM('План '!T8)</f>
        <v>2</v>
      </c>
      <c r="BD5" s="171">
        <f t="shared" ref="BD5:BD35" si="2">SUM(AD5:BC5)</f>
        <v>40</v>
      </c>
      <c r="BE5" s="173"/>
    </row>
    <row r="6" spans="1:57" s="4" customFormat="1" ht="13.5" customHeight="1" x14ac:dyDescent="0.15">
      <c r="A6" s="291" t="s">
        <v>63</v>
      </c>
      <c r="B6" s="290" t="s">
        <v>24</v>
      </c>
      <c r="C6" s="177">
        <f t="shared" si="0"/>
        <v>222</v>
      </c>
      <c r="D6" s="177">
        <f>SUM('План '!O9:Q9)</f>
        <v>102</v>
      </c>
      <c r="E6" s="177">
        <f>SUM('План '!R9:T9)</f>
        <v>120</v>
      </c>
      <c r="F6" s="178">
        <f>SUM('План '!H9)</f>
        <v>324</v>
      </c>
      <c r="G6" s="163">
        <v>4</v>
      </c>
      <c r="H6" s="163">
        <v>6</v>
      </c>
      <c r="I6" s="163">
        <v>6</v>
      </c>
      <c r="J6" s="163">
        <v>4</v>
      </c>
      <c r="K6" s="163">
        <v>6</v>
      </c>
      <c r="L6" s="163">
        <v>6</v>
      </c>
      <c r="M6" s="163">
        <v>6</v>
      </c>
      <c r="N6" s="163">
        <v>6</v>
      </c>
      <c r="O6" s="163">
        <v>4</v>
      </c>
      <c r="P6" s="163">
        <v>6</v>
      </c>
      <c r="Q6" s="163">
        <v>6</v>
      </c>
      <c r="R6" s="163">
        <v>6</v>
      </c>
      <c r="S6" s="163">
        <v>4</v>
      </c>
      <c r="T6" s="163">
        <v>6</v>
      </c>
      <c r="U6" s="163">
        <v>6</v>
      </c>
      <c r="V6" s="163">
        <v>6</v>
      </c>
      <c r="W6" s="163">
        <v>2</v>
      </c>
      <c r="X6" s="174">
        <f>SUM('План '!P9)</f>
        <v>6</v>
      </c>
      <c r="Y6" s="174">
        <f>SUM('План '!Q9)</f>
        <v>6</v>
      </c>
      <c r="Z6" s="171">
        <f t="shared" si="1"/>
        <v>102</v>
      </c>
      <c r="AA6" s="173"/>
      <c r="AB6" s="175"/>
      <c r="AC6" s="175"/>
      <c r="AD6" s="163">
        <v>4</v>
      </c>
      <c r="AE6" s="163">
        <v>4</v>
      </c>
      <c r="AF6" s="163">
        <v>4</v>
      </c>
      <c r="AG6" s="163">
        <v>4</v>
      </c>
      <c r="AH6" s="163">
        <v>4</v>
      </c>
      <c r="AI6" s="163">
        <v>6</v>
      </c>
      <c r="AJ6" s="163">
        <v>4</v>
      </c>
      <c r="AK6" s="163">
        <v>4</v>
      </c>
      <c r="AL6" s="163">
        <v>4</v>
      </c>
      <c r="AM6" s="163">
        <v>4</v>
      </c>
      <c r="AN6" s="163">
        <v>4</v>
      </c>
      <c r="AO6" s="163">
        <v>4</v>
      </c>
      <c r="AP6" s="163">
        <v>4</v>
      </c>
      <c r="AQ6" s="163">
        <v>4</v>
      </c>
      <c r="AR6" s="163">
        <v>4</v>
      </c>
      <c r="AS6" s="163">
        <v>4</v>
      </c>
      <c r="AT6" s="163">
        <v>4</v>
      </c>
      <c r="AU6" s="163">
        <v>4</v>
      </c>
      <c r="AV6" s="163">
        <v>4</v>
      </c>
      <c r="AW6" s="163">
        <v>4</v>
      </c>
      <c r="AX6" s="163">
        <v>4</v>
      </c>
      <c r="AY6" s="163">
        <v>6</v>
      </c>
      <c r="AZ6" s="163">
        <v>4</v>
      </c>
      <c r="BA6" s="163">
        <v>4</v>
      </c>
      <c r="BB6" s="334">
        <f>SUM('План '!S9)</f>
        <v>10</v>
      </c>
      <c r="BC6" s="334">
        <f>SUM('План '!T9)</f>
        <v>10</v>
      </c>
      <c r="BD6" s="171">
        <f t="shared" si="2"/>
        <v>120</v>
      </c>
      <c r="BE6" s="173"/>
    </row>
    <row r="7" spans="1:57" s="4" customFormat="1" ht="13.5" customHeight="1" x14ac:dyDescent="0.15">
      <c r="A7" s="291" t="s">
        <v>64</v>
      </c>
      <c r="B7" s="290" t="s">
        <v>0</v>
      </c>
      <c r="C7" s="177">
        <f t="shared" si="0"/>
        <v>74</v>
      </c>
      <c r="D7" s="177">
        <f>SUM('План '!O10:Q10)</f>
        <v>34</v>
      </c>
      <c r="E7" s="177">
        <f>SUM('План '!R10:T10)</f>
        <v>40</v>
      </c>
      <c r="F7" s="178">
        <f>SUM('План '!H10)</f>
        <v>74</v>
      </c>
      <c r="G7" s="163">
        <v>2</v>
      </c>
      <c r="H7" s="163">
        <v>2</v>
      </c>
      <c r="I7" s="163">
        <v>2</v>
      </c>
      <c r="J7" s="163">
        <v>2</v>
      </c>
      <c r="K7" s="163">
        <v>2</v>
      </c>
      <c r="L7" s="163">
        <v>2</v>
      </c>
      <c r="M7" s="163">
        <v>2</v>
      </c>
      <c r="N7" s="163">
        <v>2</v>
      </c>
      <c r="O7" s="163">
        <v>2</v>
      </c>
      <c r="P7" s="163"/>
      <c r="Q7" s="163">
        <v>2</v>
      </c>
      <c r="R7" s="163">
        <v>2</v>
      </c>
      <c r="S7" s="163">
        <v>2</v>
      </c>
      <c r="T7" s="163">
        <v>2</v>
      </c>
      <c r="U7" s="163">
        <v>2</v>
      </c>
      <c r="V7" s="163">
        <v>2</v>
      </c>
      <c r="W7" s="163">
        <v>2</v>
      </c>
      <c r="X7" s="174">
        <f>SUM('План '!P10)</f>
        <v>2</v>
      </c>
      <c r="Y7" s="174">
        <f>SUM('План '!Q10)</f>
        <v>0</v>
      </c>
      <c r="Z7" s="171">
        <f t="shared" si="1"/>
        <v>34</v>
      </c>
      <c r="AA7" s="173"/>
      <c r="AB7" s="175"/>
      <c r="AC7" s="175"/>
      <c r="AD7" s="163"/>
      <c r="AE7" s="163">
        <v>2</v>
      </c>
      <c r="AF7" s="163">
        <v>2</v>
      </c>
      <c r="AG7" s="163">
        <v>2</v>
      </c>
      <c r="AH7" s="163">
        <v>2</v>
      </c>
      <c r="AI7" s="163">
        <v>2</v>
      </c>
      <c r="AJ7" s="163"/>
      <c r="AK7" s="163">
        <v>2</v>
      </c>
      <c r="AL7" s="163">
        <v>2</v>
      </c>
      <c r="AM7" s="163">
        <v>2</v>
      </c>
      <c r="AN7" s="163">
        <v>2</v>
      </c>
      <c r="AO7" s="163"/>
      <c r="AP7" s="163">
        <v>2</v>
      </c>
      <c r="AQ7" s="163">
        <v>2</v>
      </c>
      <c r="AR7" s="163">
        <v>2</v>
      </c>
      <c r="AS7" s="163">
        <v>2</v>
      </c>
      <c r="AT7" s="163">
        <v>2</v>
      </c>
      <c r="AU7" s="163"/>
      <c r="AV7" s="163">
        <v>2</v>
      </c>
      <c r="AW7" s="163">
        <v>2</v>
      </c>
      <c r="AX7" s="163">
        <v>2</v>
      </c>
      <c r="AY7" s="163">
        <v>2</v>
      </c>
      <c r="AZ7" s="163">
        <v>2</v>
      </c>
      <c r="BA7" s="173"/>
      <c r="BB7" s="334">
        <f>SUM('План '!S10)</f>
        <v>2</v>
      </c>
      <c r="BC7" s="334">
        <f>SUM('План '!T10)</f>
        <v>0</v>
      </c>
      <c r="BD7" s="171">
        <f t="shared" si="2"/>
        <v>40</v>
      </c>
      <c r="BE7" s="173" t="s">
        <v>250</v>
      </c>
    </row>
    <row r="8" spans="1:57" s="4" customFormat="1" ht="13.5" customHeight="1" x14ac:dyDescent="0.15">
      <c r="A8" s="291" t="s">
        <v>65</v>
      </c>
      <c r="B8" s="290" t="s">
        <v>66</v>
      </c>
      <c r="C8" s="177">
        <f t="shared" si="0"/>
        <v>74</v>
      </c>
      <c r="D8" s="177">
        <f>SUM('План '!O11:Q11)</f>
        <v>34</v>
      </c>
      <c r="E8" s="177">
        <f>SUM('План '!R11:T11)</f>
        <v>40</v>
      </c>
      <c r="F8" s="178">
        <f>SUM('План '!H11)</f>
        <v>108</v>
      </c>
      <c r="G8" s="163">
        <v>2</v>
      </c>
      <c r="H8" s="163">
        <v>2</v>
      </c>
      <c r="I8" s="163">
        <v>2</v>
      </c>
      <c r="J8" s="163">
        <v>2</v>
      </c>
      <c r="K8" s="163">
        <v>2</v>
      </c>
      <c r="L8" s="163">
        <v>2</v>
      </c>
      <c r="M8" s="163">
        <v>2</v>
      </c>
      <c r="N8" s="163">
        <v>2</v>
      </c>
      <c r="O8" s="163">
        <v>2</v>
      </c>
      <c r="P8" s="163">
        <v>2</v>
      </c>
      <c r="Q8" s="163">
        <v>2</v>
      </c>
      <c r="R8" s="163">
        <v>2</v>
      </c>
      <c r="S8" s="163">
        <v>2</v>
      </c>
      <c r="T8" s="163">
        <v>2</v>
      </c>
      <c r="U8" s="163">
        <v>2</v>
      </c>
      <c r="V8" s="163"/>
      <c r="W8" s="163">
        <v>2</v>
      </c>
      <c r="X8" s="174">
        <f>SUM('План '!P11)</f>
        <v>2</v>
      </c>
      <c r="Y8" s="174">
        <f>SUM('План '!Q11)</f>
        <v>0</v>
      </c>
      <c r="Z8" s="171">
        <f t="shared" si="1"/>
        <v>34</v>
      </c>
      <c r="AA8" s="173"/>
      <c r="AB8" s="175"/>
      <c r="AC8" s="175"/>
      <c r="AD8" s="163">
        <v>2</v>
      </c>
      <c r="AE8" s="163">
        <v>2</v>
      </c>
      <c r="AF8" s="163">
        <v>2</v>
      </c>
      <c r="AG8" s="163">
        <v>2</v>
      </c>
      <c r="AH8" s="163">
        <v>2</v>
      </c>
      <c r="AI8" s="163">
        <v>2</v>
      </c>
      <c r="AJ8" s="163">
        <v>2</v>
      </c>
      <c r="AK8" s="163">
        <v>2</v>
      </c>
      <c r="AL8" s="163">
        <v>2</v>
      </c>
      <c r="AM8" s="163">
        <v>2</v>
      </c>
      <c r="AN8" s="163">
        <v>2</v>
      </c>
      <c r="AO8" s="163">
        <v>2</v>
      </c>
      <c r="AP8" s="163">
        <v>2</v>
      </c>
      <c r="AQ8" s="163">
        <v>2</v>
      </c>
      <c r="AR8" s="163">
        <v>2</v>
      </c>
      <c r="AS8" s="163"/>
      <c r="AT8" s="163">
        <v>2</v>
      </c>
      <c r="AU8" s="163"/>
      <c r="AV8" s="163">
        <v>2</v>
      </c>
      <c r="AW8" s="163"/>
      <c r="AX8" s="163">
        <v>2</v>
      </c>
      <c r="AY8" s="163"/>
      <c r="AZ8" s="163">
        <v>2</v>
      </c>
      <c r="BA8" s="173"/>
      <c r="BB8" s="334">
        <f>SUM('План '!S11)</f>
        <v>2</v>
      </c>
      <c r="BC8" s="334">
        <f>SUM('План '!T11)</f>
        <v>0</v>
      </c>
      <c r="BD8" s="171">
        <f t="shared" si="2"/>
        <v>40</v>
      </c>
      <c r="BE8" s="173"/>
    </row>
    <row r="9" spans="1:57" s="4" customFormat="1" ht="13.5" customHeight="1" x14ac:dyDescent="0.15">
      <c r="A9" s="291" t="s">
        <v>67</v>
      </c>
      <c r="B9" s="290" t="s">
        <v>2</v>
      </c>
      <c r="C9" s="177">
        <f t="shared" si="0"/>
        <v>196</v>
      </c>
      <c r="D9" s="177">
        <f>SUM('План '!O12:Q12)</f>
        <v>76</v>
      </c>
      <c r="E9" s="177">
        <f>SUM('План '!R12:T12)</f>
        <v>120</v>
      </c>
      <c r="F9" s="178">
        <f>SUM('План '!H12)</f>
        <v>264</v>
      </c>
      <c r="G9" s="163">
        <v>4</v>
      </c>
      <c r="H9" s="163">
        <v>4</v>
      </c>
      <c r="I9" s="163">
        <v>4</v>
      </c>
      <c r="J9" s="163">
        <v>4</v>
      </c>
      <c r="K9" s="163">
        <v>4</v>
      </c>
      <c r="L9" s="163">
        <v>4</v>
      </c>
      <c r="M9" s="163">
        <v>4</v>
      </c>
      <c r="N9" s="163">
        <v>2</v>
      </c>
      <c r="O9" s="163">
        <v>4</v>
      </c>
      <c r="P9" s="163">
        <v>6</v>
      </c>
      <c r="Q9" s="163">
        <v>4</v>
      </c>
      <c r="R9" s="163">
        <v>4</v>
      </c>
      <c r="S9" s="163">
        <v>4</v>
      </c>
      <c r="T9" s="163">
        <v>4</v>
      </c>
      <c r="U9" s="163">
        <v>4</v>
      </c>
      <c r="V9" s="163">
        <v>4</v>
      </c>
      <c r="W9" s="163">
        <v>4</v>
      </c>
      <c r="X9" s="174">
        <f>SUM('План '!P12)</f>
        <v>6</v>
      </c>
      <c r="Y9" s="174">
        <f>SUM('План '!Q12)</f>
        <v>2</v>
      </c>
      <c r="Z9" s="171">
        <f t="shared" si="1"/>
        <v>76</v>
      </c>
      <c r="AA9" s="173"/>
      <c r="AB9" s="175"/>
      <c r="AC9" s="175"/>
      <c r="AD9" s="163">
        <v>4</v>
      </c>
      <c r="AE9" s="163">
        <v>4</v>
      </c>
      <c r="AF9" s="163">
        <v>4</v>
      </c>
      <c r="AG9" s="163">
        <v>4</v>
      </c>
      <c r="AH9" s="163">
        <v>4</v>
      </c>
      <c r="AI9" s="163">
        <v>6</v>
      </c>
      <c r="AJ9" s="163">
        <v>4</v>
      </c>
      <c r="AK9" s="163">
        <v>4</v>
      </c>
      <c r="AL9" s="163">
        <v>4</v>
      </c>
      <c r="AM9" s="163">
        <v>4</v>
      </c>
      <c r="AN9" s="163">
        <v>4</v>
      </c>
      <c r="AO9" s="163">
        <v>4</v>
      </c>
      <c r="AP9" s="163">
        <v>4</v>
      </c>
      <c r="AQ9" s="163">
        <v>4</v>
      </c>
      <c r="AR9" s="163">
        <v>4</v>
      </c>
      <c r="AS9" s="163">
        <v>4</v>
      </c>
      <c r="AT9" s="163">
        <v>4</v>
      </c>
      <c r="AU9" s="163">
        <v>4</v>
      </c>
      <c r="AV9" s="163">
        <v>4</v>
      </c>
      <c r="AW9" s="163">
        <v>4</v>
      </c>
      <c r="AX9" s="163">
        <v>4</v>
      </c>
      <c r="AY9" s="163">
        <v>6</v>
      </c>
      <c r="AZ9" s="163">
        <v>4</v>
      </c>
      <c r="BA9" s="163">
        <v>4</v>
      </c>
      <c r="BB9" s="334">
        <f>SUM('План '!S12)</f>
        <v>10</v>
      </c>
      <c r="BC9" s="334">
        <f>SUM('План '!T12)</f>
        <v>10</v>
      </c>
      <c r="BD9" s="171">
        <f t="shared" si="2"/>
        <v>120</v>
      </c>
      <c r="BE9" s="173"/>
    </row>
    <row r="10" spans="1:57" s="4" customFormat="1" ht="13.5" customHeight="1" x14ac:dyDescent="0.15">
      <c r="A10" s="291" t="s">
        <v>68</v>
      </c>
      <c r="B10" s="290" t="s">
        <v>52</v>
      </c>
      <c r="C10" s="177">
        <f t="shared" si="0"/>
        <v>72</v>
      </c>
      <c r="D10" s="177">
        <f>SUM('План '!O13:Q13)</f>
        <v>34</v>
      </c>
      <c r="E10" s="177">
        <f>SUM('План '!R13:T13)</f>
        <v>38</v>
      </c>
      <c r="F10" s="178">
        <f>SUM('План '!H13)</f>
        <v>72</v>
      </c>
      <c r="G10" s="163">
        <v>2</v>
      </c>
      <c r="H10" s="163">
        <v>2</v>
      </c>
      <c r="I10" s="163">
        <v>2</v>
      </c>
      <c r="J10" s="163">
        <v>2</v>
      </c>
      <c r="K10" s="163">
        <v>2</v>
      </c>
      <c r="L10" s="163">
        <v>2</v>
      </c>
      <c r="M10" s="163">
        <v>2</v>
      </c>
      <c r="N10" s="163">
        <v>2</v>
      </c>
      <c r="O10" s="163">
        <v>2</v>
      </c>
      <c r="P10" s="163"/>
      <c r="Q10" s="163">
        <v>2</v>
      </c>
      <c r="R10" s="163">
        <v>2</v>
      </c>
      <c r="S10" s="163">
        <v>2</v>
      </c>
      <c r="T10" s="163">
        <v>2</v>
      </c>
      <c r="U10" s="163">
        <v>2</v>
      </c>
      <c r="V10" s="163">
        <v>2</v>
      </c>
      <c r="W10" s="163">
        <v>2</v>
      </c>
      <c r="X10" s="174">
        <f>SUM('План '!P13)</f>
        <v>2</v>
      </c>
      <c r="Y10" s="174">
        <f>SUM('План '!Q13)</f>
        <v>0</v>
      </c>
      <c r="Z10" s="171">
        <f t="shared" si="1"/>
        <v>34</v>
      </c>
      <c r="AA10" s="173"/>
      <c r="AB10" s="175"/>
      <c r="AC10" s="175"/>
      <c r="AD10" s="163">
        <v>2</v>
      </c>
      <c r="AE10" s="163"/>
      <c r="AF10" s="163">
        <v>2</v>
      </c>
      <c r="AG10" s="163"/>
      <c r="AH10" s="163">
        <v>2</v>
      </c>
      <c r="AI10" s="163"/>
      <c r="AJ10" s="163">
        <v>2</v>
      </c>
      <c r="AK10" s="163"/>
      <c r="AL10" s="163">
        <v>2</v>
      </c>
      <c r="AM10" s="163"/>
      <c r="AN10" s="163">
        <v>2</v>
      </c>
      <c r="AO10" s="163">
        <v>2</v>
      </c>
      <c r="AP10" s="163">
        <v>2</v>
      </c>
      <c r="AQ10" s="163">
        <v>2</v>
      </c>
      <c r="AR10" s="163">
        <v>2</v>
      </c>
      <c r="AS10" s="163">
        <v>2</v>
      </c>
      <c r="AT10" s="163">
        <v>2</v>
      </c>
      <c r="AU10" s="163">
        <v>2</v>
      </c>
      <c r="AV10" s="163">
        <v>2</v>
      </c>
      <c r="AW10" s="163">
        <v>2</v>
      </c>
      <c r="AX10" s="163">
        <v>2</v>
      </c>
      <c r="AY10" s="163">
        <v>2</v>
      </c>
      <c r="AZ10" s="163">
        <v>2</v>
      </c>
      <c r="BA10" s="163"/>
      <c r="BB10" s="334">
        <f>SUM('План '!S13)</f>
        <v>2</v>
      </c>
      <c r="BC10" s="334">
        <f>SUM('План '!T13)</f>
        <v>0</v>
      </c>
      <c r="BD10" s="171">
        <f t="shared" si="2"/>
        <v>38</v>
      </c>
      <c r="BE10" s="173" t="s">
        <v>250</v>
      </c>
    </row>
    <row r="11" spans="1:57" s="4" customFormat="1" ht="13.5" hidden="1" customHeight="1" x14ac:dyDescent="0.15">
      <c r="A11" s="291" t="s">
        <v>69</v>
      </c>
      <c r="B11" s="290" t="s">
        <v>53</v>
      </c>
      <c r="C11" s="177">
        <f t="shared" si="0"/>
        <v>0</v>
      </c>
      <c r="D11" s="177">
        <f>SUM('План '!O14:Q14)</f>
        <v>0</v>
      </c>
      <c r="E11" s="177">
        <f>SUM('План '!R14:T14)</f>
        <v>0</v>
      </c>
      <c r="F11" s="178">
        <f>SUM('План '!H14)</f>
        <v>36</v>
      </c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73"/>
      <c r="W11" s="163"/>
      <c r="X11" s="174">
        <f>SUM('План '!P14)</f>
        <v>0</v>
      </c>
      <c r="Y11" s="174">
        <f>SUM('План '!Q14)</f>
        <v>0</v>
      </c>
      <c r="Z11" s="171">
        <f t="shared" si="1"/>
        <v>0</v>
      </c>
      <c r="AA11" s="173"/>
      <c r="AB11" s="175"/>
      <c r="AC11" s="175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73"/>
      <c r="BA11" s="173"/>
      <c r="BB11" s="334">
        <f>SUM('План '!S14)</f>
        <v>0</v>
      </c>
      <c r="BC11" s="334">
        <f>SUM('План '!T14)</f>
        <v>0</v>
      </c>
      <c r="BD11" s="171">
        <f t="shared" si="2"/>
        <v>0</v>
      </c>
      <c r="BE11" s="173"/>
    </row>
    <row r="12" spans="1:57" s="4" customFormat="1" ht="13.5" customHeight="1" x14ac:dyDescent="0.15">
      <c r="A12" s="291" t="s">
        <v>70</v>
      </c>
      <c r="B12" s="290" t="s">
        <v>1</v>
      </c>
      <c r="C12" s="177">
        <f t="shared" si="0"/>
        <v>138</v>
      </c>
      <c r="D12" s="177">
        <f>SUM('План '!O15:Q15)</f>
        <v>70</v>
      </c>
      <c r="E12" s="177">
        <f>SUM('План '!R15:T15)</f>
        <v>68</v>
      </c>
      <c r="F12" s="178">
        <f>SUM('План '!H15)</f>
        <v>138</v>
      </c>
      <c r="G12" s="163">
        <v>4</v>
      </c>
      <c r="H12" s="163">
        <v>2</v>
      </c>
      <c r="I12" s="163">
        <v>4</v>
      </c>
      <c r="J12" s="163">
        <v>4</v>
      </c>
      <c r="K12" s="163">
        <v>4</v>
      </c>
      <c r="L12" s="163">
        <v>4</v>
      </c>
      <c r="M12" s="163">
        <v>4</v>
      </c>
      <c r="N12" s="163">
        <v>4</v>
      </c>
      <c r="O12" s="163">
        <v>4</v>
      </c>
      <c r="P12" s="163">
        <v>2</v>
      </c>
      <c r="Q12" s="163">
        <v>4</v>
      </c>
      <c r="R12" s="163">
        <v>4</v>
      </c>
      <c r="S12" s="163">
        <v>4</v>
      </c>
      <c r="T12" s="163">
        <v>4</v>
      </c>
      <c r="U12" s="163">
        <v>4</v>
      </c>
      <c r="V12" s="163">
        <v>4</v>
      </c>
      <c r="W12" s="163">
        <v>4</v>
      </c>
      <c r="X12" s="174">
        <f>SUM('План '!P15)</f>
        <v>4</v>
      </c>
      <c r="Y12" s="174">
        <f>SUM('План '!Q15)</f>
        <v>2</v>
      </c>
      <c r="Z12" s="171">
        <f t="shared" si="1"/>
        <v>70</v>
      </c>
      <c r="AA12" s="173"/>
      <c r="AB12" s="175"/>
      <c r="AC12" s="175"/>
      <c r="AD12" s="163">
        <v>2</v>
      </c>
      <c r="AE12" s="163">
        <v>4</v>
      </c>
      <c r="AF12" s="163">
        <v>2</v>
      </c>
      <c r="AG12" s="163">
        <v>4</v>
      </c>
      <c r="AH12" s="163">
        <v>2</v>
      </c>
      <c r="AI12" s="163">
        <v>4</v>
      </c>
      <c r="AJ12" s="163">
        <v>2</v>
      </c>
      <c r="AK12" s="163">
        <v>4</v>
      </c>
      <c r="AL12" s="163">
        <v>2</v>
      </c>
      <c r="AM12" s="163">
        <v>4</v>
      </c>
      <c r="AN12" s="163">
        <v>2</v>
      </c>
      <c r="AO12" s="163">
        <v>4</v>
      </c>
      <c r="AP12" s="163">
        <v>2</v>
      </c>
      <c r="AQ12" s="163">
        <v>4</v>
      </c>
      <c r="AR12" s="163">
        <v>2</v>
      </c>
      <c r="AS12" s="163">
        <v>2</v>
      </c>
      <c r="AT12" s="163">
        <v>2</v>
      </c>
      <c r="AU12" s="163">
        <v>2</v>
      </c>
      <c r="AV12" s="163">
        <v>2</v>
      </c>
      <c r="AW12" s="163">
        <v>2</v>
      </c>
      <c r="AX12" s="163">
        <v>2</v>
      </c>
      <c r="AY12" s="163">
        <v>2</v>
      </c>
      <c r="AZ12" s="163">
        <v>2</v>
      </c>
      <c r="BA12" s="163">
        <v>2</v>
      </c>
      <c r="BB12" s="334">
        <f>SUM('План '!S15)</f>
        <v>4</v>
      </c>
      <c r="BC12" s="334">
        <f>SUM('План '!T15)</f>
        <v>2</v>
      </c>
      <c r="BD12" s="171">
        <f t="shared" si="2"/>
        <v>68</v>
      </c>
      <c r="BE12" s="173" t="s">
        <v>250</v>
      </c>
    </row>
    <row r="13" spans="1:57" s="4" customFormat="1" ht="13.5" customHeight="1" x14ac:dyDescent="0.15">
      <c r="A13" s="291" t="s">
        <v>71</v>
      </c>
      <c r="B13" s="290" t="s">
        <v>51</v>
      </c>
      <c r="C13" s="177">
        <f t="shared" si="0"/>
        <v>72</v>
      </c>
      <c r="D13" s="177">
        <f>SUM('План '!O16:Q16)</f>
        <v>34</v>
      </c>
      <c r="E13" s="177">
        <f>SUM('План '!R16:T16)</f>
        <v>38</v>
      </c>
      <c r="F13" s="178">
        <f>SUM('План '!H16)</f>
        <v>72</v>
      </c>
      <c r="G13" s="163">
        <v>2</v>
      </c>
      <c r="H13" s="163">
        <v>2</v>
      </c>
      <c r="I13" s="163">
        <v>2</v>
      </c>
      <c r="J13" s="163">
        <v>2</v>
      </c>
      <c r="K13" s="163">
        <v>2</v>
      </c>
      <c r="L13" s="163">
        <v>2</v>
      </c>
      <c r="M13" s="163">
        <v>2</v>
      </c>
      <c r="N13" s="163">
        <v>2</v>
      </c>
      <c r="O13" s="163">
        <v>2</v>
      </c>
      <c r="P13" s="163"/>
      <c r="Q13" s="163">
        <v>2</v>
      </c>
      <c r="R13" s="163">
        <v>2</v>
      </c>
      <c r="S13" s="163">
        <v>2</v>
      </c>
      <c r="T13" s="163">
        <v>2</v>
      </c>
      <c r="U13" s="163">
        <v>2</v>
      </c>
      <c r="V13" s="163">
        <v>2</v>
      </c>
      <c r="W13" s="163">
        <v>2</v>
      </c>
      <c r="X13" s="174">
        <f>SUM('План '!P16)</f>
        <v>2</v>
      </c>
      <c r="Y13" s="174">
        <f>SUM('План '!Q16)</f>
        <v>0</v>
      </c>
      <c r="Z13" s="171">
        <f t="shared" si="1"/>
        <v>34</v>
      </c>
      <c r="AA13" s="173"/>
      <c r="AB13" s="175"/>
      <c r="AC13" s="175"/>
      <c r="AD13" s="163">
        <v>2</v>
      </c>
      <c r="AE13" s="163">
        <v>2</v>
      </c>
      <c r="AF13" s="163">
        <v>2</v>
      </c>
      <c r="AG13" s="163">
        <v>2</v>
      </c>
      <c r="AH13" s="163">
        <v>2</v>
      </c>
      <c r="AI13" s="163">
        <v>2</v>
      </c>
      <c r="AJ13" s="163">
        <v>2</v>
      </c>
      <c r="AK13" s="163">
        <v>2</v>
      </c>
      <c r="AL13" s="163">
        <v>2</v>
      </c>
      <c r="AM13" s="163">
        <v>2</v>
      </c>
      <c r="AN13" s="163">
        <v>2</v>
      </c>
      <c r="AO13" s="163">
        <v>2</v>
      </c>
      <c r="AP13" s="163"/>
      <c r="AQ13" s="163">
        <v>2</v>
      </c>
      <c r="AR13" s="163"/>
      <c r="AS13" s="163">
        <v>2</v>
      </c>
      <c r="AT13" s="163"/>
      <c r="AU13" s="163">
        <v>2</v>
      </c>
      <c r="AV13" s="163"/>
      <c r="AW13" s="163">
        <v>2</v>
      </c>
      <c r="AX13" s="163"/>
      <c r="AY13" s="163">
        <v>2</v>
      </c>
      <c r="AZ13" s="163"/>
      <c r="BA13" s="163">
        <v>2</v>
      </c>
      <c r="BB13" s="334">
        <f>SUM('План '!S16)</f>
        <v>2</v>
      </c>
      <c r="BC13" s="334">
        <f>SUM('План '!T16)</f>
        <v>0</v>
      </c>
      <c r="BD13" s="171">
        <f t="shared" si="2"/>
        <v>38</v>
      </c>
      <c r="BE13" s="173" t="s">
        <v>250</v>
      </c>
    </row>
    <row r="14" spans="1:57" s="4" customFormat="1" ht="13.5" hidden="1" customHeight="1" x14ac:dyDescent="0.15">
      <c r="A14" s="291" t="s">
        <v>72</v>
      </c>
      <c r="B14" s="290" t="s">
        <v>50</v>
      </c>
      <c r="C14" s="177">
        <f t="shared" si="0"/>
        <v>0</v>
      </c>
      <c r="D14" s="177">
        <f>SUM('План '!O17:Q17)</f>
        <v>0</v>
      </c>
      <c r="E14" s="177">
        <f>SUM('План '!R17:T17)</f>
        <v>0</v>
      </c>
      <c r="F14" s="178">
        <f>SUM('План '!H17)</f>
        <v>36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73"/>
      <c r="W14" s="163"/>
      <c r="X14" s="174">
        <f>SUM('План '!P17)</f>
        <v>0</v>
      </c>
      <c r="Y14" s="174">
        <f>SUM('План '!Q17)</f>
        <v>0</v>
      </c>
      <c r="Z14" s="171">
        <f t="shared" si="1"/>
        <v>0</v>
      </c>
      <c r="AA14" s="173"/>
      <c r="AB14" s="175"/>
      <c r="AC14" s="175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73"/>
      <c r="BA14" s="173"/>
      <c r="BB14" s="334">
        <f>SUM('План '!S17)</f>
        <v>0</v>
      </c>
      <c r="BC14" s="334">
        <f>SUM('План '!T17)</f>
        <v>0</v>
      </c>
      <c r="BD14" s="171">
        <f t="shared" si="2"/>
        <v>0</v>
      </c>
      <c r="BE14" s="173"/>
    </row>
    <row r="15" spans="1:57" s="4" customFormat="1" ht="13.5" customHeight="1" x14ac:dyDescent="0.15">
      <c r="A15" s="291" t="s">
        <v>73</v>
      </c>
      <c r="B15" s="290" t="s">
        <v>74</v>
      </c>
      <c r="C15" s="177">
        <f t="shared" si="0"/>
        <v>72</v>
      </c>
      <c r="D15" s="177">
        <f>SUM('План '!O18:Q18)</f>
        <v>34</v>
      </c>
      <c r="E15" s="177">
        <f>SUM('План '!R18:T18)</f>
        <v>38</v>
      </c>
      <c r="F15" s="178">
        <f>SUM('План '!H18)</f>
        <v>72</v>
      </c>
      <c r="G15" s="163">
        <v>2</v>
      </c>
      <c r="H15" s="163">
        <v>2</v>
      </c>
      <c r="I15" s="163">
        <v>2</v>
      </c>
      <c r="J15" s="163">
        <v>4</v>
      </c>
      <c r="K15" s="163">
        <v>2</v>
      </c>
      <c r="L15" s="163">
        <v>2</v>
      </c>
      <c r="M15" s="163"/>
      <c r="N15" s="163">
        <v>2</v>
      </c>
      <c r="O15" s="163">
        <v>2</v>
      </c>
      <c r="P15" s="163"/>
      <c r="Q15" s="163">
        <v>2</v>
      </c>
      <c r="R15" s="163">
        <v>2</v>
      </c>
      <c r="S15" s="163">
        <v>2</v>
      </c>
      <c r="T15" s="163">
        <v>2</v>
      </c>
      <c r="U15" s="163">
        <v>2</v>
      </c>
      <c r="V15" s="163">
        <v>2</v>
      </c>
      <c r="W15" s="163">
        <v>2</v>
      </c>
      <c r="X15" s="174">
        <f>SUM('План '!P18)</f>
        <v>2</v>
      </c>
      <c r="Y15" s="174">
        <f>SUM('План '!Q18)</f>
        <v>0</v>
      </c>
      <c r="Z15" s="171">
        <f t="shared" si="1"/>
        <v>34</v>
      </c>
      <c r="AA15" s="173"/>
      <c r="AB15" s="175"/>
      <c r="AC15" s="175"/>
      <c r="AD15" s="163">
        <v>2</v>
      </c>
      <c r="AE15" s="163"/>
      <c r="AF15" s="163">
        <v>2</v>
      </c>
      <c r="AG15" s="163"/>
      <c r="AH15" s="163">
        <v>2</v>
      </c>
      <c r="AI15" s="163"/>
      <c r="AJ15" s="163">
        <v>2</v>
      </c>
      <c r="AK15" s="163"/>
      <c r="AL15" s="163">
        <v>2</v>
      </c>
      <c r="AM15" s="163"/>
      <c r="AN15" s="163">
        <v>2</v>
      </c>
      <c r="AO15" s="163"/>
      <c r="AP15" s="163">
        <v>2</v>
      </c>
      <c r="AQ15" s="163">
        <v>2</v>
      </c>
      <c r="AR15" s="163">
        <v>2</v>
      </c>
      <c r="AS15" s="163">
        <v>2</v>
      </c>
      <c r="AT15" s="163">
        <v>2</v>
      </c>
      <c r="AU15" s="163">
        <v>2</v>
      </c>
      <c r="AV15" s="163">
        <v>2</v>
      </c>
      <c r="AW15" s="163">
        <v>2</v>
      </c>
      <c r="AX15" s="163">
        <v>2</v>
      </c>
      <c r="AY15" s="163">
        <v>2</v>
      </c>
      <c r="AZ15" s="163">
        <v>2</v>
      </c>
      <c r="BA15" s="163">
        <v>2</v>
      </c>
      <c r="BB15" s="334">
        <f>SUM('План '!S18)</f>
        <v>2</v>
      </c>
      <c r="BC15" s="334">
        <f>SUM('План '!T18)</f>
        <v>0</v>
      </c>
      <c r="BD15" s="171">
        <f t="shared" si="2"/>
        <v>38</v>
      </c>
      <c r="BE15" s="173" t="s">
        <v>250</v>
      </c>
    </row>
    <row r="16" spans="1:57" s="4" customFormat="1" ht="13.5" customHeight="1" x14ac:dyDescent="0.15">
      <c r="A16" s="291" t="s">
        <v>75</v>
      </c>
      <c r="B16" s="292" t="s">
        <v>189</v>
      </c>
      <c r="C16" s="177">
        <f t="shared" si="0"/>
        <v>68</v>
      </c>
      <c r="D16" s="177">
        <f>SUM('План '!O19:Q19)</f>
        <v>34</v>
      </c>
      <c r="E16" s="177">
        <f>SUM('План '!R19:T19)</f>
        <v>34</v>
      </c>
      <c r="F16" s="178">
        <f>SUM('План '!H19)</f>
        <v>68</v>
      </c>
      <c r="G16" s="163">
        <v>2</v>
      </c>
      <c r="H16" s="163">
        <v>2</v>
      </c>
      <c r="I16" s="163">
        <v>2</v>
      </c>
      <c r="J16" s="163">
        <v>2</v>
      </c>
      <c r="K16" s="163">
        <v>2</v>
      </c>
      <c r="L16" s="163">
        <v>2</v>
      </c>
      <c r="M16" s="163">
        <v>2</v>
      </c>
      <c r="N16" s="163">
        <v>2</v>
      </c>
      <c r="O16" s="163">
        <v>2</v>
      </c>
      <c r="P16" s="163"/>
      <c r="Q16" s="163">
        <v>2</v>
      </c>
      <c r="R16" s="163">
        <v>2</v>
      </c>
      <c r="S16" s="163">
        <v>2</v>
      </c>
      <c r="T16" s="163">
        <v>2</v>
      </c>
      <c r="U16" s="163">
        <v>2</v>
      </c>
      <c r="V16" s="163">
        <v>2</v>
      </c>
      <c r="W16" s="163">
        <v>2</v>
      </c>
      <c r="X16" s="174">
        <f>SUM('План '!P19)</f>
        <v>2</v>
      </c>
      <c r="Y16" s="174">
        <f>SUM('План '!Q19)</f>
        <v>0</v>
      </c>
      <c r="Z16" s="171">
        <f t="shared" si="1"/>
        <v>34</v>
      </c>
      <c r="AA16" s="173"/>
      <c r="AB16" s="175"/>
      <c r="AC16" s="175"/>
      <c r="AD16" s="163">
        <v>2</v>
      </c>
      <c r="AE16" s="163"/>
      <c r="AF16" s="163">
        <v>2</v>
      </c>
      <c r="AG16" s="163"/>
      <c r="AH16" s="163">
        <v>2</v>
      </c>
      <c r="AI16" s="163"/>
      <c r="AJ16" s="163">
        <v>2</v>
      </c>
      <c r="AK16" s="163"/>
      <c r="AL16" s="163">
        <v>2</v>
      </c>
      <c r="AM16" s="163"/>
      <c r="AN16" s="163">
        <v>2</v>
      </c>
      <c r="AO16" s="163"/>
      <c r="AP16" s="163">
        <v>2</v>
      </c>
      <c r="AQ16" s="163">
        <v>2</v>
      </c>
      <c r="AR16" s="163">
        <v>2</v>
      </c>
      <c r="AS16" s="163">
        <v>2</v>
      </c>
      <c r="AT16" s="163"/>
      <c r="AU16" s="163">
        <v>2</v>
      </c>
      <c r="AV16" s="163">
        <v>2</v>
      </c>
      <c r="AW16" s="163">
        <v>2</v>
      </c>
      <c r="AX16" s="163">
        <v>2</v>
      </c>
      <c r="AY16" s="163">
        <v>2</v>
      </c>
      <c r="AZ16" s="163"/>
      <c r="BA16" s="163"/>
      <c r="BB16" s="334">
        <f>SUM('План '!S19)</f>
        <v>2</v>
      </c>
      <c r="BC16" s="334">
        <f>SUM('План '!T19)</f>
        <v>2</v>
      </c>
      <c r="BD16" s="171">
        <f t="shared" si="2"/>
        <v>34</v>
      </c>
      <c r="BE16" s="173" t="s">
        <v>250</v>
      </c>
    </row>
    <row r="17" spans="1:57" s="4" customFormat="1" ht="13.5" hidden="1" customHeight="1" x14ac:dyDescent="0.15">
      <c r="A17" s="293" t="s">
        <v>76</v>
      </c>
      <c r="B17" s="294" t="s">
        <v>54</v>
      </c>
      <c r="C17" s="177">
        <f t="shared" si="0"/>
        <v>0</v>
      </c>
      <c r="D17" s="177">
        <f>SUM('План '!O20:Q20)</f>
        <v>0</v>
      </c>
      <c r="E17" s="177">
        <f>SUM('План '!R20:T20)</f>
        <v>0</v>
      </c>
      <c r="F17" s="178">
        <f>SUM('План '!H20)</f>
        <v>32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73"/>
      <c r="W17" s="163"/>
      <c r="X17" s="174">
        <f>SUM('План '!P20)</f>
        <v>0</v>
      </c>
      <c r="Y17" s="174">
        <f>SUM('План '!Q20)</f>
        <v>0</v>
      </c>
      <c r="Z17" s="171">
        <f t="shared" si="1"/>
        <v>0</v>
      </c>
      <c r="AA17" s="173"/>
      <c r="AB17" s="175"/>
      <c r="AC17" s="175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73"/>
      <c r="BA17" s="173"/>
      <c r="BB17" s="334">
        <f>SUM('План '!S20)</f>
        <v>0</v>
      </c>
      <c r="BC17" s="334">
        <f>SUM('План '!T20)</f>
        <v>0</v>
      </c>
      <c r="BD17" s="171">
        <f t="shared" si="2"/>
        <v>0</v>
      </c>
      <c r="BE17" s="173"/>
    </row>
    <row r="18" spans="1:57" s="206" customFormat="1" ht="13.5" hidden="1" customHeight="1" x14ac:dyDescent="0.2">
      <c r="A18" s="183" t="s">
        <v>84</v>
      </c>
      <c r="B18" s="184" t="s">
        <v>83</v>
      </c>
      <c r="C18" s="177">
        <f t="shared" ref="C18:C22" si="3">SUM(Z18,BD18)</f>
        <v>0</v>
      </c>
      <c r="D18" s="177"/>
      <c r="E18" s="177"/>
      <c r="F18" s="287">
        <f>SUM('План '!H23)</f>
        <v>36</v>
      </c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80"/>
      <c r="W18" s="180"/>
      <c r="X18" s="181"/>
      <c r="Y18" s="181"/>
      <c r="Z18" s="171">
        <f t="shared" si="1"/>
        <v>0</v>
      </c>
      <c r="AA18" s="173"/>
      <c r="AB18" s="182"/>
      <c r="AC18" s="182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80"/>
      <c r="AS18" s="179"/>
      <c r="AT18" s="179"/>
      <c r="AU18" s="179"/>
      <c r="AV18" s="179"/>
      <c r="AW18" s="179"/>
      <c r="AX18" s="179"/>
      <c r="AY18" s="179"/>
      <c r="AZ18" s="179"/>
      <c r="BA18" s="180"/>
      <c r="BB18" s="335"/>
      <c r="BC18" s="335"/>
      <c r="BD18" s="171">
        <f t="shared" si="2"/>
        <v>0</v>
      </c>
      <c r="BE18" s="173"/>
    </row>
    <row r="19" spans="1:57" s="2" customFormat="1" ht="33.75" hidden="1" customHeight="1" x14ac:dyDescent="0.25">
      <c r="A19" s="183" t="s">
        <v>86</v>
      </c>
      <c r="B19" s="184" t="s">
        <v>85</v>
      </c>
      <c r="C19" s="177">
        <f t="shared" si="3"/>
        <v>0</v>
      </c>
      <c r="D19" s="177"/>
      <c r="E19" s="177"/>
      <c r="F19" s="287">
        <f>SUM('План '!H24)</f>
        <v>58</v>
      </c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80"/>
      <c r="W19" s="180"/>
      <c r="X19" s="181"/>
      <c r="Y19" s="181"/>
      <c r="Z19" s="171">
        <f t="shared" si="1"/>
        <v>0</v>
      </c>
      <c r="AA19" s="173"/>
      <c r="AB19" s="182"/>
      <c r="AC19" s="182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80"/>
      <c r="AS19" s="179"/>
      <c r="AT19" s="179"/>
      <c r="AU19" s="179"/>
      <c r="AV19" s="179"/>
      <c r="AW19" s="179"/>
      <c r="AX19" s="179"/>
      <c r="AY19" s="179"/>
      <c r="AZ19" s="179"/>
      <c r="BA19" s="180"/>
      <c r="BB19" s="335"/>
      <c r="BC19" s="335"/>
      <c r="BD19" s="171">
        <f t="shared" si="2"/>
        <v>0</v>
      </c>
      <c r="BE19" s="173"/>
    </row>
    <row r="20" spans="1:57" s="206" customFormat="1" ht="17.25" hidden="1" customHeight="1" x14ac:dyDescent="0.2">
      <c r="A20" s="183" t="s">
        <v>124</v>
      </c>
      <c r="B20" s="184" t="s">
        <v>6</v>
      </c>
      <c r="C20" s="177">
        <f t="shared" si="3"/>
        <v>0</v>
      </c>
      <c r="D20" s="177"/>
      <c r="E20" s="177"/>
      <c r="F20" s="287">
        <f>SUM('План '!H25)</f>
        <v>36</v>
      </c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80"/>
      <c r="W20" s="180"/>
      <c r="X20" s="181"/>
      <c r="Y20" s="181"/>
      <c r="Z20" s="171">
        <f t="shared" si="1"/>
        <v>0</v>
      </c>
      <c r="AA20" s="173"/>
      <c r="AB20" s="182"/>
      <c r="AC20" s="182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335"/>
      <c r="BC20" s="335"/>
      <c r="BD20" s="171">
        <f t="shared" si="2"/>
        <v>0</v>
      </c>
      <c r="BE20" s="173"/>
    </row>
    <row r="21" spans="1:57" s="206" customFormat="1" ht="17.25" hidden="1" customHeight="1" x14ac:dyDescent="0.2">
      <c r="A21" s="183" t="s">
        <v>87</v>
      </c>
      <c r="B21" s="184" t="s">
        <v>89</v>
      </c>
      <c r="C21" s="177">
        <f t="shared" si="3"/>
        <v>0</v>
      </c>
      <c r="D21" s="177"/>
      <c r="E21" s="177"/>
      <c r="F21" s="287">
        <f>SUM('План '!H26)</f>
        <v>36</v>
      </c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80"/>
      <c r="W21" s="180"/>
      <c r="X21" s="181"/>
      <c r="Y21" s="181"/>
      <c r="Z21" s="171">
        <f t="shared" si="1"/>
        <v>0</v>
      </c>
      <c r="AA21" s="173"/>
      <c r="AB21" s="182"/>
      <c r="AC21" s="182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80"/>
      <c r="AS21" s="179"/>
      <c r="AT21" s="179"/>
      <c r="AU21" s="179"/>
      <c r="AV21" s="179"/>
      <c r="AW21" s="179"/>
      <c r="AX21" s="179"/>
      <c r="AY21" s="179"/>
      <c r="AZ21" s="179"/>
      <c r="BA21" s="180"/>
      <c r="BB21" s="335"/>
      <c r="BC21" s="335"/>
      <c r="BD21" s="171">
        <f t="shared" si="2"/>
        <v>0</v>
      </c>
      <c r="BE21" s="173"/>
    </row>
    <row r="22" spans="1:57" s="2" customFormat="1" ht="17.25" hidden="1" customHeight="1" x14ac:dyDescent="0.25">
      <c r="A22" s="183" t="s">
        <v>88</v>
      </c>
      <c r="B22" s="184" t="s">
        <v>183</v>
      </c>
      <c r="C22" s="177">
        <f t="shared" si="3"/>
        <v>0</v>
      </c>
      <c r="D22" s="177"/>
      <c r="E22" s="177"/>
      <c r="F22" s="287">
        <f>SUM('План '!H27)</f>
        <v>36</v>
      </c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80"/>
      <c r="W22" s="180"/>
      <c r="X22" s="181"/>
      <c r="Y22" s="181"/>
      <c r="Z22" s="171">
        <f t="shared" si="1"/>
        <v>0</v>
      </c>
      <c r="AA22" s="173"/>
      <c r="AB22" s="182"/>
      <c r="AC22" s="182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80"/>
      <c r="AS22" s="179"/>
      <c r="AT22" s="179"/>
      <c r="AU22" s="179"/>
      <c r="AV22" s="179"/>
      <c r="AW22" s="179"/>
      <c r="AX22" s="179"/>
      <c r="AY22" s="179"/>
      <c r="AZ22" s="179"/>
      <c r="BA22" s="180"/>
      <c r="BB22" s="335"/>
      <c r="BC22" s="335"/>
      <c r="BD22" s="171">
        <f t="shared" si="2"/>
        <v>0</v>
      </c>
      <c r="BE22" s="173"/>
    </row>
    <row r="23" spans="1:57" s="2" customFormat="1" ht="17.25" hidden="1" customHeight="1" x14ac:dyDescent="0.25">
      <c r="A23" s="183" t="s">
        <v>173</v>
      </c>
      <c r="B23" s="184" t="s">
        <v>74</v>
      </c>
      <c r="C23" s="177"/>
      <c r="D23" s="177"/>
      <c r="E23" s="177"/>
      <c r="F23" s="287">
        <f>SUM('План '!H28)</f>
        <v>82</v>
      </c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80"/>
      <c r="W23" s="180"/>
      <c r="X23" s="181"/>
      <c r="Y23" s="181"/>
      <c r="Z23" s="171">
        <f t="shared" si="1"/>
        <v>0</v>
      </c>
      <c r="AA23" s="173"/>
      <c r="AB23" s="182"/>
      <c r="AC23" s="182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335"/>
      <c r="BC23" s="335"/>
      <c r="BD23" s="171">
        <f t="shared" si="2"/>
        <v>0</v>
      </c>
      <c r="BE23" s="173"/>
    </row>
    <row r="24" spans="1:57" s="206" customFormat="1" ht="30.75" customHeight="1" x14ac:dyDescent="0.2">
      <c r="A24" s="183" t="s">
        <v>3</v>
      </c>
      <c r="B24" s="184" t="s">
        <v>169</v>
      </c>
      <c r="C24" s="177">
        <f t="shared" ref="C24:C43" si="4">SUM(Z24,BD24)</f>
        <v>34</v>
      </c>
      <c r="D24" s="177">
        <f>SUM('План '!O30:Q30)</f>
        <v>34</v>
      </c>
      <c r="E24" s="177">
        <f>SUM('План '!R30:T30)</f>
        <v>0</v>
      </c>
      <c r="F24" s="288">
        <f>SUM('План '!H30)</f>
        <v>34</v>
      </c>
      <c r="G24" s="163">
        <v>2</v>
      </c>
      <c r="H24" s="163">
        <v>2</v>
      </c>
      <c r="I24" s="163"/>
      <c r="J24" s="163">
        <v>2</v>
      </c>
      <c r="K24" s="163">
        <v>2</v>
      </c>
      <c r="L24" s="163">
        <v>2</v>
      </c>
      <c r="M24" s="163">
        <v>2</v>
      </c>
      <c r="N24" s="163">
        <v>2</v>
      </c>
      <c r="O24" s="163">
        <v>2</v>
      </c>
      <c r="P24" s="163">
        <v>2</v>
      </c>
      <c r="Q24" s="163">
        <v>2</v>
      </c>
      <c r="R24" s="163">
        <v>2</v>
      </c>
      <c r="S24" s="163">
        <v>2</v>
      </c>
      <c r="T24" s="163"/>
      <c r="U24" s="163">
        <v>2</v>
      </c>
      <c r="V24" s="163">
        <v>2</v>
      </c>
      <c r="W24" s="163">
        <v>2</v>
      </c>
      <c r="X24" s="181">
        <f>SUM('План '!P30)</f>
        <v>2</v>
      </c>
      <c r="Y24" s="181">
        <f>SUM('План '!Q30)</f>
        <v>2</v>
      </c>
      <c r="Z24" s="171">
        <f t="shared" si="1"/>
        <v>34</v>
      </c>
      <c r="AA24" s="173" t="s">
        <v>249</v>
      </c>
      <c r="AB24" s="182"/>
      <c r="AC24" s="182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80"/>
      <c r="AS24" s="179"/>
      <c r="AT24" s="179"/>
      <c r="AU24" s="179"/>
      <c r="AV24" s="179"/>
      <c r="AW24" s="179"/>
      <c r="AX24" s="179"/>
      <c r="AY24" s="179"/>
      <c r="AZ24" s="179"/>
      <c r="BA24" s="180"/>
      <c r="BB24" s="335">
        <f>SUM('План '!S30)</f>
        <v>0</v>
      </c>
      <c r="BC24" s="335">
        <f>SUM('План '!T30)</f>
        <v>0</v>
      </c>
      <c r="BD24" s="171">
        <f t="shared" si="2"/>
        <v>0</v>
      </c>
      <c r="BE24" s="173"/>
    </row>
    <row r="25" spans="1:57" s="2" customFormat="1" ht="30" customHeight="1" x14ac:dyDescent="0.25">
      <c r="A25" s="183" t="s">
        <v>20</v>
      </c>
      <c r="B25" s="184" t="s">
        <v>170</v>
      </c>
      <c r="C25" s="177">
        <f t="shared" si="4"/>
        <v>36</v>
      </c>
      <c r="D25" s="177">
        <f>SUM('План '!O31:Q31)</f>
        <v>36</v>
      </c>
      <c r="E25" s="177">
        <f>SUM('План '!R31:T31)</f>
        <v>0</v>
      </c>
      <c r="F25" s="288">
        <f>SUM('План '!H31)</f>
        <v>36</v>
      </c>
      <c r="G25" s="163">
        <v>2</v>
      </c>
      <c r="H25" s="163">
        <v>4</v>
      </c>
      <c r="I25" s="163">
        <v>2</v>
      </c>
      <c r="J25" s="163">
        <v>2</v>
      </c>
      <c r="K25" s="163">
        <v>2</v>
      </c>
      <c r="L25" s="163"/>
      <c r="M25" s="163">
        <v>2</v>
      </c>
      <c r="N25" s="163">
        <v>2</v>
      </c>
      <c r="O25" s="163">
        <v>2</v>
      </c>
      <c r="P25" s="163">
        <v>4</v>
      </c>
      <c r="Q25" s="163">
        <v>2</v>
      </c>
      <c r="R25" s="163"/>
      <c r="S25" s="163">
        <v>2</v>
      </c>
      <c r="T25" s="163">
        <v>2</v>
      </c>
      <c r="U25" s="163"/>
      <c r="V25" s="163">
        <v>2</v>
      </c>
      <c r="W25" s="163">
        <v>4</v>
      </c>
      <c r="X25" s="181">
        <f>SUM('План '!P31)</f>
        <v>2</v>
      </c>
      <c r="Y25" s="181">
        <f>SUM('План '!Q31)</f>
        <v>0</v>
      </c>
      <c r="Z25" s="171">
        <f t="shared" si="1"/>
        <v>36</v>
      </c>
      <c r="AA25" s="173" t="s">
        <v>249</v>
      </c>
      <c r="AB25" s="182"/>
      <c r="AC25" s="182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80"/>
      <c r="AS25" s="179"/>
      <c r="AT25" s="179"/>
      <c r="AU25" s="179"/>
      <c r="AV25" s="179"/>
      <c r="AW25" s="179"/>
      <c r="AX25" s="179"/>
      <c r="AY25" s="179"/>
      <c r="AZ25" s="179"/>
      <c r="BA25" s="180"/>
      <c r="BB25" s="335">
        <f>SUM('План '!S31)</f>
        <v>0</v>
      </c>
      <c r="BC25" s="335">
        <f>SUM('План '!T31)</f>
        <v>0</v>
      </c>
      <c r="BD25" s="171">
        <f t="shared" si="2"/>
        <v>0</v>
      </c>
      <c r="BE25" s="173"/>
    </row>
    <row r="26" spans="1:57" s="206" customFormat="1" ht="15.75" customHeight="1" x14ac:dyDescent="0.2">
      <c r="A26" s="183" t="s">
        <v>4</v>
      </c>
      <c r="B26" s="184" t="s">
        <v>171</v>
      </c>
      <c r="C26" s="177">
        <f t="shared" ref="C26:C27" si="5">SUM(Z26,BD26)</f>
        <v>32</v>
      </c>
      <c r="D26" s="177">
        <f>SUM('План '!O32:Q32)</f>
        <v>0</v>
      </c>
      <c r="E26" s="177">
        <f>SUM('План '!R32:T32)</f>
        <v>0</v>
      </c>
      <c r="F26" s="288">
        <f>SUM('План '!H32)</f>
        <v>36</v>
      </c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80"/>
      <c r="W26" s="180"/>
      <c r="X26" s="181">
        <f>SUM('План '!P32)</f>
        <v>0</v>
      </c>
      <c r="Y26" s="181">
        <f>SUM('План '!Q32)</f>
        <v>0</v>
      </c>
      <c r="Z26" s="171">
        <f t="shared" si="1"/>
        <v>0</v>
      </c>
      <c r="AA26" s="173"/>
      <c r="AB26" s="182"/>
      <c r="AC26" s="182"/>
      <c r="AD26" s="179">
        <v>2</v>
      </c>
      <c r="AE26" s="179"/>
      <c r="AF26" s="179">
        <v>2</v>
      </c>
      <c r="AG26" s="179"/>
      <c r="AH26" s="179">
        <v>2</v>
      </c>
      <c r="AI26" s="179"/>
      <c r="AJ26" s="179">
        <v>2</v>
      </c>
      <c r="AK26" s="179"/>
      <c r="AL26" s="179">
        <v>2</v>
      </c>
      <c r="AM26" s="179"/>
      <c r="AN26" s="179">
        <v>2</v>
      </c>
      <c r="AO26" s="179"/>
      <c r="AP26" s="179">
        <v>2</v>
      </c>
      <c r="AQ26" s="179">
        <v>2</v>
      </c>
      <c r="AR26" s="179">
        <v>2</v>
      </c>
      <c r="AS26" s="179"/>
      <c r="AT26" s="179">
        <v>2</v>
      </c>
      <c r="AU26" s="179"/>
      <c r="AV26" s="179">
        <v>2</v>
      </c>
      <c r="AW26" s="179">
        <v>2</v>
      </c>
      <c r="AX26" s="179">
        <v>2</v>
      </c>
      <c r="AY26" s="179">
        <v>2</v>
      </c>
      <c r="AZ26" s="179">
        <v>2</v>
      </c>
      <c r="BA26" s="179">
        <v>2</v>
      </c>
      <c r="BB26" s="335">
        <f>SUM('План '!S32)</f>
        <v>0</v>
      </c>
      <c r="BC26" s="335">
        <f>SUM('План '!T32)</f>
        <v>0</v>
      </c>
      <c r="BD26" s="171">
        <f t="shared" si="2"/>
        <v>32</v>
      </c>
      <c r="BE26" s="173" t="s">
        <v>250</v>
      </c>
    </row>
    <row r="27" spans="1:57" s="206" customFormat="1" ht="15.75" customHeight="1" x14ac:dyDescent="0.2">
      <c r="A27" s="183" t="s">
        <v>5</v>
      </c>
      <c r="B27" s="184" t="s">
        <v>172</v>
      </c>
      <c r="C27" s="177">
        <f t="shared" si="5"/>
        <v>36</v>
      </c>
      <c r="D27" s="177">
        <f>SUM('План '!O33:Q33)</f>
        <v>36</v>
      </c>
      <c r="E27" s="177">
        <f>SUM('План '!R33:T33)</f>
        <v>0</v>
      </c>
      <c r="F27" s="288">
        <f>SUM('План '!H33)</f>
        <v>36</v>
      </c>
      <c r="G27" s="163">
        <v>4</v>
      </c>
      <c r="H27" s="163">
        <v>2</v>
      </c>
      <c r="I27" s="163">
        <v>2</v>
      </c>
      <c r="J27" s="163">
        <v>2</v>
      </c>
      <c r="K27" s="163"/>
      <c r="L27" s="163">
        <v>2</v>
      </c>
      <c r="M27" s="163">
        <v>2</v>
      </c>
      <c r="N27" s="163">
        <v>2</v>
      </c>
      <c r="O27" s="163">
        <v>2</v>
      </c>
      <c r="P27" s="163">
        <v>4</v>
      </c>
      <c r="Q27" s="163"/>
      <c r="R27" s="163">
        <v>2</v>
      </c>
      <c r="S27" s="163">
        <v>2</v>
      </c>
      <c r="T27" s="163">
        <v>2</v>
      </c>
      <c r="U27" s="163">
        <v>2</v>
      </c>
      <c r="V27" s="163">
        <v>2</v>
      </c>
      <c r="W27" s="163">
        <v>2</v>
      </c>
      <c r="X27" s="181">
        <f>SUM('План '!P33)</f>
        <v>2</v>
      </c>
      <c r="Y27" s="181">
        <f>SUM('План '!Q33)</f>
        <v>0</v>
      </c>
      <c r="Z27" s="171">
        <f t="shared" si="1"/>
        <v>36</v>
      </c>
      <c r="AA27" s="173" t="s">
        <v>249</v>
      </c>
      <c r="AB27" s="182"/>
      <c r="AC27" s="182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80"/>
      <c r="AS27" s="179"/>
      <c r="AT27" s="179"/>
      <c r="AU27" s="179"/>
      <c r="AV27" s="179"/>
      <c r="AW27" s="179"/>
      <c r="AX27" s="179"/>
      <c r="AY27" s="179"/>
      <c r="AZ27" s="179"/>
      <c r="BA27" s="180"/>
      <c r="BB27" s="335">
        <f>SUM('План '!S33)</f>
        <v>0</v>
      </c>
      <c r="BC27" s="335">
        <f>SUM('План '!T33)</f>
        <v>0</v>
      </c>
      <c r="BD27" s="171">
        <f t="shared" si="2"/>
        <v>0</v>
      </c>
      <c r="BE27" s="173"/>
    </row>
    <row r="28" spans="1:57" s="206" customFormat="1" ht="15.75" hidden="1" customHeight="1" x14ac:dyDescent="0.2">
      <c r="A28" s="183" t="s">
        <v>158</v>
      </c>
      <c r="B28" s="184" t="s">
        <v>159</v>
      </c>
      <c r="C28" s="177">
        <f t="shared" si="4"/>
        <v>0</v>
      </c>
      <c r="D28" s="177">
        <f>SUM('План '!O34:Q34)</f>
        <v>0</v>
      </c>
      <c r="E28" s="177">
        <f>SUM('План '!R34:T34)</f>
        <v>0</v>
      </c>
      <c r="F28" s="288">
        <f>SUM('План '!H34)</f>
        <v>36</v>
      </c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80"/>
      <c r="W28" s="180"/>
      <c r="X28" s="181">
        <f>SUM('План '!P34)</f>
        <v>0</v>
      </c>
      <c r="Y28" s="181">
        <f>SUM('План '!Q34)</f>
        <v>0</v>
      </c>
      <c r="Z28" s="171">
        <f t="shared" si="1"/>
        <v>0</v>
      </c>
      <c r="AA28" s="173"/>
      <c r="AB28" s="182"/>
      <c r="AC28" s="182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335"/>
      <c r="BC28" s="335">
        <f>SUM('План '!T34)</f>
        <v>0</v>
      </c>
      <c r="BD28" s="171">
        <f t="shared" si="2"/>
        <v>0</v>
      </c>
      <c r="BE28" s="173"/>
    </row>
    <row r="29" spans="1:57" s="206" customFormat="1" ht="15.75" customHeight="1" x14ac:dyDescent="0.2">
      <c r="A29" s="183" t="s">
        <v>160</v>
      </c>
      <c r="B29" s="184" t="s">
        <v>175</v>
      </c>
      <c r="C29" s="177">
        <f t="shared" si="4"/>
        <v>36</v>
      </c>
      <c r="D29" s="177">
        <f>SUM('План '!O35:Q35)</f>
        <v>0</v>
      </c>
      <c r="E29" s="177">
        <f>SUM('План '!R35:T35)</f>
        <v>36</v>
      </c>
      <c r="F29" s="288">
        <f>SUM('План '!H35)</f>
        <v>36</v>
      </c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80"/>
      <c r="W29" s="180"/>
      <c r="X29" s="181">
        <f>SUM('План '!P35)</f>
        <v>0</v>
      </c>
      <c r="Y29" s="181">
        <f>SUM('План '!Q35)</f>
        <v>0</v>
      </c>
      <c r="Z29" s="171">
        <f t="shared" si="1"/>
        <v>0</v>
      </c>
      <c r="AA29" s="173"/>
      <c r="AB29" s="182"/>
      <c r="AC29" s="182"/>
      <c r="AD29" s="179"/>
      <c r="AE29" s="179">
        <v>2</v>
      </c>
      <c r="AF29" s="179"/>
      <c r="AG29" s="179">
        <v>2</v>
      </c>
      <c r="AH29" s="179"/>
      <c r="AI29" s="179">
        <v>2</v>
      </c>
      <c r="AJ29" s="179"/>
      <c r="AK29" s="179">
        <v>2</v>
      </c>
      <c r="AL29" s="179"/>
      <c r="AM29" s="179">
        <v>2</v>
      </c>
      <c r="AN29" s="179"/>
      <c r="AO29" s="179">
        <v>2</v>
      </c>
      <c r="AP29" s="179">
        <v>2</v>
      </c>
      <c r="AQ29" s="179"/>
      <c r="AR29" s="179">
        <v>2</v>
      </c>
      <c r="AS29" s="179"/>
      <c r="AT29" s="179">
        <v>2</v>
      </c>
      <c r="AU29" s="179">
        <v>2</v>
      </c>
      <c r="AV29" s="179">
        <v>2</v>
      </c>
      <c r="AW29" s="179">
        <v>2</v>
      </c>
      <c r="AX29" s="179">
        <v>2</v>
      </c>
      <c r="AY29" s="179">
        <v>2</v>
      </c>
      <c r="AZ29" s="179">
        <v>2</v>
      </c>
      <c r="BA29" s="179">
        <v>2</v>
      </c>
      <c r="BB29" s="335">
        <f>SUM('План '!S35)</f>
        <v>2</v>
      </c>
      <c r="BC29" s="335">
        <f>SUM('План '!T35)</f>
        <v>2</v>
      </c>
      <c r="BD29" s="171">
        <f t="shared" si="2"/>
        <v>36</v>
      </c>
      <c r="BE29" s="173" t="s">
        <v>250</v>
      </c>
    </row>
    <row r="30" spans="1:57" s="2" customFormat="1" ht="28.5" hidden="1" customHeight="1" x14ac:dyDescent="0.25">
      <c r="A30" s="183" t="s">
        <v>174</v>
      </c>
      <c r="B30" s="184" t="s">
        <v>176</v>
      </c>
      <c r="C30" s="177">
        <f t="shared" si="4"/>
        <v>0</v>
      </c>
      <c r="D30" s="177">
        <f>SUM('План '!O36:Q36)</f>
        <v>0</v>
      </c>
      <c r="E30" s="177">
        <f>SUM('План '!R36:T36)</f>
        <v>0</v>
      </c>
      <c r="F30" s="288">
        <f>SUM('План '!H36)</f>
        <v>42</v>
      </c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80"/>
      <c r="W30" s="180"/>
      <c r="X30" s="181">
        <f>SUM('План '!P36)</f>
        <v>0</v>
      </c>
      <c r="Y30" s="181">
        <f>SUM('План '!Q36)</f>
        <v>0</v>
      </c>
      <c r="Z30" s="171">
        <f t="shared" si="1"/>
        <v>0</v>
      </c>
      <c r="AA30" s="173"/>
      <c r="AB30" s="182"/>
      <c r="AC30" s="182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80"/>
      <c r="AS30" s="179"/>
      <c r="AT30" s="179"/>
      <c r="AU30" s="179"/>
      <c r="AV30" s="179"/>
      <c r="AW30" s="179"/>
      <c r="AX30" s="179"/>
      <c r="AY30" s="179"/>
      <c r="AZ30" s="179"/>
      <c r="BA30" s="180"/>
      <c r="BB30" s="335"/>
      <c r="BC30" s="335"/>
      <c r="BD30" s="171">
        <f t="shared" si="2"/>
        <v>0</v>
      </c>
      <c r="BE30" s="173"/>
    </row>
    <row r="31" spans="1:57" s="2" customFormat="1" ht="12.75" hidden="1" customHeight="1" x14ac:dyDescent="0.25">
      <c r="A31" s="183" t="s">
        <v>239</v>
      </c>
      <c r="B31" s="184" t="s">
        <v>240</v>
      </c>
      <c r="C31" s="177">
        <f t="shared" si="4"/>
        <v>0</v>
      </c>
      <c r="D31" s="177">
        <f>SUM('План '!O37:Q37)</f>
        <v>0</v>
      </c>
      <c r="E31" s="177">
        <f>SUM('План '!R37:T37)</f>
        <v>0</v>
      </c>
      <c r="F31" s="288">
        <f>SUM('План '!H37)</f>
        <v>44</v>
      </c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80"/>
      <c r="W31" s="180"/>
      <c r="X31" s="181">
        <f>SUM('План '!P37)</f>
        <v>0</v>
      </c>
      <c r="Y31" s="181">
        <f>SUM('План '!Q37)</f>
        <v>0</v>
      </c>
      <c r="Z31" s="171">
        <f t="shared" si="1"/>
        <v>0</v>
      </c>
      <c r="AA31" s="173"/>
      <c r="AB31" s="182"/>
      <c r="AC31" s="182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335"/>
      <c r="BC31" s="335"/>
      <c r="BD31" s="171">
        <f t="shared" si="2"/>
        <v>0</v>
      </c>
      <c r="BE31" s="173"/>
    </row>
    <row r="32" spans="1:57" s="2" customFormat="1" ht="45" customHeight="1" x14ac:dyDescent="0.25">
      <c r="A32" s="185" t="s">
        <v>96</v>
      </c>
      <c r="B32" s="186" t="s">
        <v>177</v>
      </c>
      <c r="C32" s="177">
        <f t="shared" si="4"/>
        <v>6</v>
      </c>
      <c r="D32" s="177">
        <f>SUM('План '!O39:Q39)</f>
        <v>106</v>
      </c>
      <c r="E32" s="177">
        <f>SUM('План '!R39:T39)</f>
        <v>194</v>
      </c>
      <c r="F32" s="297">
        <f>SUM('План '!H39)</f>
        <v>300</v>
      </c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80"/>
      <c r="W32" s="180"/>
      <c r="X32" s="181"/>
      <c r="Y32" s="174"/>
      <c r="Z32" s="171">
        <f t="shared" si="1"/>
        <v>0</v>
      </c>
      <c r="AA32" s="173"/>
      <c r="AB32" s="182"/>
      <c r="AC32" s="182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80"/>
      <c r="AS32" s="179"/>
      <c r="AT32" s="179"/>
      <c r="AU32" s="179"/>
      <c r="AV32" s="179"/>
      <c r="AW32" s="179"/>
      <c r="AX32" s="179"/>
      <c r="AY32" s="179"/>
      <c r="AZ32" s="179"/>
      <c r="BA32" s="180">
        <v>6</v>
      </c>
      <c r="BB32" s="335"/>
      <c r="BC32" s="335"/>
      <c r="BD32" s="171">
        <f t="shared" si="2"/>
        <v>6</v>
      </c>
      <c r="BE32" s="348" t="s">
        <v>251</v>
      </c>
    </row>
    <row r="33" spans="1:57" s="2" customFormat="1" ht="54" customHeight="1" x14ac:dyDescent="0.25">
      <c r="A33" s="214" t="s">
        <v>93</v>
      </c>
      <c r="B33" s="215" t="s">
        <v>232</v>
      </c>
      <c r="C33" s="177">
        <f t="shared" si="4"/>
        <v>78</v>
      </c>
      <c r="D33" s="177">
        <f>SUM('План '!O40:Q40)</f>
        <v>34</v>
      </c>
      <c r="E33" s="177">
        <f>SUM('План '!R40:T40)</f>
        <v>44</v>
      </c>
      <c r="F33" s="297">
        <f>SUM('План '!H40)</f>
        <v>78</v>
      </c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80"/>
      <c r="W33" s="180"/>
      <c r="X33" s="181"/>
      <c r="Y33" s="174"/>
      <c r="Z33" s="171">
        <f t="shared" si="1"/>
        <v>0</v>
      </c>
      <c r="AA33" s="173"/>
      <c r="AB33" s="182"/>
      <c r="AC33" s="182"/>
      <c r="AD33" s="179">
        <v>2</v>
      </c>
      <c r="AE33" s="179">
        <v>4</v>
      </c>
      <c r="AF33" s="179">
        <v>2</v>
      </c>
      <c r="AG33" s="179">
        <v>4</v>
      </c>
      <c r="AH33" s="179">
        <v>2</v>
      </c>
      <c r="AI33" s="179">
        <v>4</v>
      </c>
      <c r="AJ33" s="179">
        <v>2</v>
      </c>
      <c r="AK33" s="179">
        <v>4</v>
      </c>
      <c r="AL33" s="179">
        <v>2</v>
      </c>
      <c r="AM33" s="179">
        <v>4</v>
      </c>
      <c r="AN33" s="179">
        <v>2</v>
      </c>
      <c r="AO33" s="179">
        <v>4</v>
      </c>
      <c r="AP33" s="179"/>
      <c r="AQ33" s="179">
        <v>2</v>
      </c>
      <c r="AR33" s="179"/>
      <c r="AS33" s="179">
        <v>4</v>
      </c>
      <c r="AT33" s="179">
        <v>2</v>
      </c>
      <c r="AU33" s="179">
        <v>2</v>
      </c>
      <c r="AV33" s="179">
        <v>4</v>
      </c>
      <c r="AW33" s="179">
        <v>2</v>
      </c>
      <c r="AX33" s="179">
        <v>4</v>
      </c>
      <c r="AY33" s="179">
        <v>2</v>
      </c>
      <c r="AZ33" s="179">
        <v>4</v>
      </c>
      <c r="BA33" s="179">
        <v>4</v>
      </c>
      <c r="BB33" s="335">
        <f>SUM('План '!S40)</f>
        <v>6</v>
      </c>
      <c r="BC33" s="335">
        <f>SUM('План '!T40)</f>
        <v>6</v>
      </c>
      <c r="BD33" s="171">
        <f>SUM(AD33:BC33)</f>
        <v>78</v>
      </c>
      <c r="BE33" s="173" t="s">
        <v>252</v>
      </c>
    </row>
    <row r="34" spans="1:57" s="206" customFormat="1" ht="16.5" customHeight="1" thickBot="1" x14ac:dyDescent="0.25">
      <c r="A34" s="183" t="s">
        <v>94</v>
      </c>
      <c r="B34" s="184" t="s">
        <v>7</v>
      </c>
      <c r="C34" s="177">
        <f t="shared" si="4"/>
        <v>108</v>
      </c>
      <c r="D34" s="177">
        <f>SUM('План '!O41:Q41)</f>
        <v>72</v>
      </c>
      <c r="E34" s="177">
        <f>SUM('План '!R41:T41)</f>
        <v>36</v>
      </c>
      <c r="F34" s="297">
        <f>SUM('План '!H41)</f>
        <v>108</v>
      </c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80"/>
      <c r="W34" s="180"/>
      <c r="X34" s="181"/>
      <c r="Y34" s="174"/>
      <c r="Z34" s="171">
        <f t="shared" si="1"/>
        <v>0</v>
      </c>
      <c r="AA34" s="173"/>
      <c r="AB34" s="182"/>
      <c r="AC34" s="182"/>
      <c r="AD34" s="179">
        <v>6</v>
      </c>
      <c r="AE34" s="179">
        <v>6</v>
      </c>
      <c r="AF34" s="179">
        <v>6</v>
      </c>
      <c r="AG34" s="179">
        <v>6</v>
      </c>
      <c r="AH34" s="179">
        <v>6</v>
      </c>
      <c r="AI34" s="179">
        <v>6</v>
      </c>
      <c r="AJ34" s="179">
        <v>6</v>
      </c>
      <c r="AK34" s="179">
        <v>6</v>
      </c>
      <c r="AL34" s="179">
        <v>6</v>
      </c>
      <c r="AM34" s="179">
        <v>6</v>
      </c>
      <c r="AN34" s="179">
        <v>6</v>
      </c>
      <c r="AO34" s="179">
        <v>6</v>
      </c>
      <c r="AP34" s="179">
        <v>6</v>
      </c>
      <c r="AQ34" s="179">
        <v>6</v>
      </c>
      <c r="AR34" s="179">
        <v>6</v>
      </c>
      <c r="AS34" s="179">
        <v>6</v>
      </c>
      <c r="AT34" s="179">
        <v>6</v>
      </c>
      <c r="AU34" s="179">
        <v>6</v>
      </c>
      <c r="AV34" s="179"/>
      <c r="AW34" s="179"/>
      <c r="AX34" s="179"/>
      <c r="AY34" s="179"/>
      <c r="AZ34" s="179"/>
      <c r="BA34" s="180"/>
      <c r="BB34" s="335"/>
      <c r="BC34" s="335"/>
      <c r="BD34" s="171">
        <f t="shared" si="2"/>
        <v>108</v>
      </c>
      <c r="BE34" s="173" t="s">
        <v>250</v>
      </c>
    </row>
    <row r="35" spans="1:57" s="2" customFormat="1" ht="20.25" hidden="1" customHeight="1" thickBot="1" x14ac:dyDescent="0.3">
      <c r="A35" s="183" t="s">
        <v>95</v>
      </c>
      <c r="B35" s="184" t="s">
        <v>8</v>
      </c>
      <c r="C35" s="177">
        <f t="shared" si="4"/>
        <v>0</v>
      </c>
      <c r="D35" s="177">
        <f>SUM('План '!O42:Q42)</f>
        <v>0</v>
      </c>
      <c r="E35" s="177">
        <f>SUM('План '!R42:T42)</f>
        <v>108</v>
      </c>
      <c r="F35" s="297">
        <f>SUM('План '!H42)</f>
        <v>108</v>
      </c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80"/>
      <c r="W35" s="180"/>
      <c r="X35" s="181"/>
      <c r="Y35" s="174"/>
      <c r="Z35" s="171">
        <f t="shared" si="1"/>
        <v>0</v>
      </c>
      <c r="AA35" s="173"/>
      <c r="AB35" s="182"/>
      <c r="AC35" s="182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80"/>
      <c r="AS35" s="179"/>
      <c r="AT35" s="179"/>
      <c r="AU35" s="179"/>
      <c r="AV35" s="179"/>
      <c r="AW35" s="179"/>
      <c r="AX35" s="179"/>
      <c r="AY35" s="179"/>
      <c r="AZ35" s="179"/>
      <c r="BA35" s="180"/>
      <c r="BB35" s="335"/>
      <c r="BC35" s="335"/>
      <c r="BD35" s="171">
        <f t="shared" si="2"/>
        <v>0</v>
      </c>
      <c r="BE35" s="173"/>
    </row>
    <row r="36" spans="1:57" s="2" customFormat="1" ht="57" hidden="1" customHeight="1" x14ac:dyDescent="0.25">
      <c r="A36" s="185" t="s">
        <v>45</v>
      </c>
      <c r="B36" s="186" t="s">
        <v>178</v>
      </c>
      <c r="C36" s="177">
        <f t="shared" ref="C36:C39" si="6">SUM(Z36,BD36)</f>
        <v>0</v>
      </c>
      <c r="D36" s="177"/>
      <c r="E36" s="177"/>
      <c r="F36" s="187">
        <f>SUM('План '!H44)</f>
        <v>266</v>
      </c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80"/>
      <c r="W36" s="180"/>
      <c r="X36" s="181"/>
      <c r="Y36" s="174"/>
      <c r="Z36" s="171">
        <f t="shared" si="1"/>
        <v>0</v>
      </c>
      <c r="AA36" s="173"/>
      <c r="AB36" s="182"/>
      <c r="AC36" s="182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80"/>
      <c r="AS36" s="179"/>
      <c r="AT36" s="179"/>
      <c r="AU36" s="179"/>
      <c r="AV36" s="179"/>
      <c r="AW36" s="179"/>
      <c r="AX36" s="179"/>
      <c r="AY36" s="179"/>
      <c r="AZ36" s="179"/>
      <c r="BA36" s="180"/>
      <c r="BB36" s="335"/>
      <c r="BC36" s="335"/>
      <c r="BD36" s="171">
        <f t="shared" ref="BD36:BD39" si="7">SUM(AD36:BC36)</f>
        <v>0</v>
      </c>
      <c r="BE36" s="173"/>
    </row>
    <row r="37" spans="1:57" s="2" customFormat="1" ht="57.75" hidden="1" customHeight="1" x14ac:dyDescent="0.25">
      <c r="A37" s="183" t="s">
        <v>46</v>
      </c>
      <c r="B37" s="184" t="s">
        <v>179</v>
      </c>
      <c r="C37" s="177">
        <f t="shared" si="6"/>
        <v>0</v>
      </c>
      <c r="D37" s="177"/>
      <c r="E37" s="177"/>
      <c r="F37" s="187">
        <f>SUM('План '!H45)</f>
        <v>92</v>
      </c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80"/>
      <c r="W37" s="180"/>
      <c r="X37" s="181"/>
      <c r="Y37" s="174"/>
      <c r="Z37" s="171">
        <f t="shared" si="1"/>
        <v>0</v>
      </c>
      <c r="AA37" s="173"/>
      <c r="AB37" s="182"/>
      <c r="AC37" s="182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335"/>
      <c r="BC37" s="335"/>
      <c r="BD37" s="171">
        <f t="shared" si="7"/>
        <v>0</v>
      </c>
      <c r="BE37" s="173"/>
    </row>
    <row r="38" spans="1:57" s="206" customFormat="1" ht="16.5" hidden="1" customHeight="1" x14ac:dyDescent="0.2">
      <c r="A38" s="183" t="s">
        <v>47</v>
      </c>
      <c r="B38" s="184" t="s">
        <v>7</v>
      </c>
      <c r="C38" s="177">
        <f t="shared" si="6"/>
        <v>0</v>
      </c>
      <c r="D38" s="177"/>
      <c r="E38" s="177"/>
      <c r="F38" s="187">
        <f>SUM('План '!H46)</f>
        <v>60</v>
      </c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80"/>
      <c r="W38" s="180"/>
      <c r="X38" s="181"/>
      <c r="Y38" s="174"/>
      <c r="Z38" s="171">
        <f t="shared" si="1"/>
        <v>0</v>
      </c>
      <c r="AA38" s="173"/>
      <c r="AB38" s="182"/>
      <c r="AC38" s="182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80"/>
      <c r="BB38" s="335"/>
      <c r="BC38" s="335"/>
      <c r="BD38" s="171">
        <f t="shared" si="7"/>
        <v>0</v>
      </c>
      <c r="BE38" s="173"/>
    </row>
    <row r="39" spans="1:57" s="2" customFormat="1" ht="15.75" hidden="1" customHeight="1" x14ac:dyDescent="0.25">
      <c r="A39" s="183" t="s">
        <v>48</v>
      </c>
      <c r="B39" s="184" t="s">
        <v>8</v>
      </c>
      <c r="C39" s="177">
        <f t="shared" si="6"/>
        <v>0</v>
      </c>
      <c r="D39" s="177"/>
      <c r="E39" s="177"/>
      <c r="F39" s="187">
        <f>SUM('План '!H47)</f>
        <v>108</v>
      </c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80"/>
      <c r="W39" s="180"/>
      <c r="X39" s="181"/>
      <c r="Y39" s="174"/>
      <c r="Z39" s="171">
        <f t="shared" si="1"/>
        <v>0</v>
      </c>
      <c r="AA39" s="173"/>
      <c r="AB39" s="182"/>
      <c r="AC39" s="182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80"/>
      <c r="AS39" s="179"/>
      <c r="AT39" s="179"/>
      <c r="AU39" s="179"/>
      <c r="AV39" s="179"/>
      <c r="AW39" s="179"/>
      <c r="AX39" s="179"/>
      <c r="AY39" s="179"/>
      <c r="AZ39" s="179"/>
      <c r="BA39" s="180"/>
      <c r="BB39" s="335"/>
      <c r="BC39" s="335"/>
      <c r="BD39" s="171">
        <f t="shared" si="7"/>
        <v>0</v>
      </c>
      <c r="BE39" s="173"/>
    </row>
    <row r="40" spans="1:57" s="2" customFormat="1" ht="72" hidden="1" customHeight="1" x14ac:dyDescent="0.25">
      <c r="A40" s="185" t="s">
        <v>180</v>
      </c>
      <c r="B40" s="186" t="s">
        <v>181</v>
      </c>
      <c r="C40" s="177">
        <f t="shared" ref="C40:C42" si="8">SUM(Z40,BD40)</f>
        <v>0</v>
      </c>
      <c r="D40" s="177"/>
      <c r="E40" s="177"/>
      <c r="F40" s="187">
        <f>SUM('План '!H49)</f>
        <v>290</v>
      </c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80"/>
      <c r="W40" s="180"/>
      <c r="X40" s="181"/>
      <c r="Y40" s="174"/>
      <c r="Z40" s="171">
        <f t="shared" si="1"/>
        <v>0</v>
      </c>
      <c r="AA40" s="173"/>
      <c r="AB40" s="182"/>
      <c r="AC40" s="182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335"/>
      <c r="BC40" s="335"/>
      <c r="BD40" s="171">
        <f t="shared" ref="BD40:BD42" si="9">SUM(AD40:BC40)</f>
        <v>0</v>
      </c>
      <c r="BE40" s="173"/>
    </row>
    <row r="41" spans="1:57" s="206" customFormat="1" ht="16.5" hidden="1" customHeight="1" x14ac:dyDescent="0.2">
      <c r="A41" s="183" t="s">
        <v>98</v>
      </c>
      <c r="B41" s="184" t="s">
        <v>182</v>
      </c>
      <c r="C41" s="177">
        <f t="shared" si="8"/>
        <v>0</v>
      </c>
      <c r="D41" s="177"/>
      <c r="E41" s="177"/>
      <c r="F41" s="187">
        <f>SUM('План '!H50)</f>
        <v>68</v>
      </c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80"/>
      <c r="W41" s="180"/>
      <c r="X41" s="181"/>
      <c r="Y41" s="174"/>
      <c r="Z41" s="171">
        <f t="shared" si="1"/>
        <v>0</v>
      </c>
      <c r="AA41" s="173"/>
      <c r="AB41" s="182"/>
      <c r="AC41" s="182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80"/>
      <c r="BB41" s="335"/>
      <c r="BC41" s="335"/>
      <c r="BD41" s="171">
        <f t="shared" si="9"/>
        <v>0</v>
      </c>
      <c r="BE41" s="173"/>
    </row>
    <row r="42" spans="1:57" s="2" customFormat="1" ht="16.5" hidden="1" customHeight="1" x14ac:dyDescent="0.25">
      <c r="A42" s="183" t="s">
        <v>99</v>
      </c>
      <c r="B42" s="184" t="s">
        <v>7</v>
      </c>
      <c r="C42" s="177">
        <f t="shared" si="8"/>
        <v>0</v>
      </c>
      <c r="D42" s="177"/>
      <c r="E42" s="177"/>
      <c r="F42" s="187">
        <f>SUM('План '!H51)</f>
        <v>72</v>
      </c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80"/>
      <c r="W42" s="180"/>
      <c r="X42" s="181"/>
      <c r="Y42" s="174"/>
      <c r="Z42" s="171">
        <f t="shared" si="1"/>
        <v>0</v>
      </c>
      <c r="AA42" s="173"/>
      <c r="AB42" s="182"/>
      <c r="AC42" s="182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80"/>
      <c r="AS42" s="179"/>
      <c r="AT42" s="179"/>
      <c r="AU42" s="179"/>
      <c r="AV42" s="179"/>
      <c r="AW42" s="179"/>
      <c r="AX42" s="179"/>
      <c r="AY42" s="179"/>
      <c r="AZ42" s="179"/>
      <c r="BA42" s="180"/>
      <c r="BB42" s="335"/>
      <c r="BC42" s="335"/>
      <c r="BD42" s="171">
        <f t="shared" si="9"/>
        <v>0</v>
      </c>
      <c r="BE42" s="173"/>
    </row>
    <row r="43" spans="1:57" s="4" customFormat="1" ht="13.5" hidden="1" customHeight="1" thickBot="1" x14ac:dyDescent="0.2">
      <c r="A43" s="257" t="s">
        <v>100</v>
      </c>
      <c r="B43" s="311" t="s">
        <v>8</v>
      </c>
      <c r="C43" s="312">
        <f t="shared" si="4"/>
        <v>0</v>
      </c>
      <c r="D43" s="312"/>
      <c r="E43" s="312"/>
      <c r="F43" s="313">
        <f>SUM('План '!H52)</f>
        <v>144</v>
      </c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5"/>
      <c r="W43" s="315"/>
      <c r="X43" s="316"/>
      <c r="Y43" s="316"/>
      <c r="Z43" s="317">
        <f t="shared" si="1"/>
        <v>0</v>
      </c>
      <c r="AA43" s="315"/>
      <c r="AB43" s="318"/>
      <c r="AC43" s="318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36"/>
      <c r="BC43" s="336"/>
      <c r="BD43" s="317">
        <f>SUM(AD43:BA43)</f>
        <v>0</v>
      </c>
      <c r="BE43" s="315"/>
    </row>
    <row r="44" spans="1:57" s="4" customFormat="1" ht="13.5" customHeight="1" thickBot="1" x14ac:dyDescent="0.2">
      <c r="A44" s="325"/>
      <c r="B44" s="326"/>
      <c r="C44" s="327"/>
      <c r="D44" s="327"/>
      <c r="E44" s="327"/>
      <c r="F44" s="328"/>
      <c r="G44" s="329">
        <f>SUM(G4:G43)</f>
        <v>36</v>
      </c>
      <c r="H44" s="329">
        <f t="shared" ref="H44:W44" si="10">SUM(H4:H43)</f>
        <v>34</v>
      </c>
      <c r="I44" s="329">
        <f t="shared" si="10"/>
        <v>34</v>
      </c>
      <c r="J44" s="329">
        <f t="shared" si="10"/>
        <v>34</v>
      </c>
      <c r="K44" s="329">
        <f t="shared" si="10"/>
        <v>34</v>
      </c>
      <c r="L44" s="329">
        <f t="shared" si="10"/>
        <v>32</v>
      </c>
      <c r="M44" s="329">
        <f t="shared" si="10"/>
        <v>34</v>
      </c>
      <c r="N44" s="329">
        <f t="shared" si="10"/>
        <v>32</v>
      </c>
      <c r="O44" s="329">
        <f t="shared" si="10"/>
        <v>34</v>
      </c>
      <c r="P44" s="329">
        <f t="shared" si="10"/>
        <v>28</v>
      </c>
      <c r="Q44" s="329">
        <f t="shared" si="10"/>
        <v>34</v>
      </c>
      <c r="R44" s="329">
        <f t="shared" si="10"/>
        <v>32</v>
      </c>
      <c r="S44" s="329">
        <f t="shared" si="10"/>
        <v>34</v>
      </c>
      <c r="T44" s="329">
        <f t="shared" si="10"/>
        <v>32</v>
      </c>
      <c r="U44" s="329">
        <f t="shared" si="10"/>
        <v>34</v>
      </c>
      <c r="V44" s="329">
        <f t="shared" si="10"/>
        <v>32</v>
      </c>
      <c r="W44" s="329">
        <f t="shared" si="10"/>
        <v>34</v>
      </c>
      <c r="X44" s="329">
        <f t="shared" ref="X44" si="11">SUM(X4:X43)</f>
        <v>36</v>
      </c>
      <c r="Y44" s="329">
        <f t="shared" ref="Y44" si="12">SUM(Y4:Y43)</f>
        <v>12</v>
      </c>
      <c r="Z44" s="330"/>
      <c r="AA44" s="344"/>
      <c r="AB44" s="331"/>
      <c r="AC44" s="331"/>
      <c r="AD44" s="329">
        <f>SUM(AD4:AD43)</f>
        <v>34</v>
      </c>
      <c r="AE44" s="329">
        <f t="shared" ref="AE44:AZ44" si="13">SUM(AE4:AE43)</f>
        <v>32</v>
      </c>
      <c r="AF44" s="329">
        <f t="shared" si="13"/>
        <v>34</v>
      </c>
      <c r="AG44" s="329">
        <f t="shared" si="13"/>
        <v>32</v>
      </c>
      <c r="AH44" s="329">
        <f t="shared" si="13"/>
        <v>36</v>
      </c>
      <c r="AI44" s="329">
        <f t="shared" si="13"/>
        <v>34</v>
      </c>
      <c r="AJ44" s="329">
        <f t="shared" si="13"/>
        <v>34</v>
      </c>
      <c r="AK44" s="329">
        <f t="shared" si="13"/>
        <v>32</v>
      </c>
      <c r="AL44" s="329">
        <f t="shared" si="13"/>
        <v>36</v>
      </c>
      <c r="AM44" s="329">
        <f t="shared" si="13"/>
        <v>32</v>
      </c>
      <c r="AN44" s="329">
        <f t="shared" si="13"/>
        <v>34</v>
      </c>
      <c r="AO44" s="329">
        <f t="shared" si="13"/>
        <v>32</v>
      </c>
      <c r="AP44" s="329">
        <f t="shared" si="13"/>
        <v>34</v>
      </c>
      <c r="AQ44" s="329">
        <f t="shared" si="13"/>
        <v>36</v>
      </c>
      <c r="AR44" s="329">
        <f t="shared" si="13"/>
        <v>34</v>
      </c>
      <c r="AS44" s="329">
        <f t="shared" si="13"/>
        <v>30</v>
      </c>
      <c r="AT44" s="329">
        <f t="shared" si="13"/>
        <v>30</v>
      </c>
      <c r="AU44" s="329">
        <f t="shared" si="13"/>
        <v>32</v>
      </c>
      <c r="AV44" s="329">
        <f t="shared" si="13"/>
        <v>30</v>
      </c>
      <c r="AW44" s="329">
        <f t="shared" si="13"/>
        <v>30</v>
      </c>
      <c r="AX44" s="329">
        <f t="shared" si="13"/>
        <v>30</v>
      </c>
      <c r="AY44" s="329">
        <f t="shared" si="13"/>
        <v>30</v>
      </c>
      <c r="AZ44" s="329">
        <f t="shared" si="13"/>
        <v>30</v>
      </c>
      <c r="BA44" s="329">
        <f t="shared" ref="BA44" si="14">SUM(BA4:BA43)</f>
        <v>32</v>
      </c>
      <c r="BB44" s="329">
        <f t="shared" ref="BB44" si="15">SUM(BB4:BB43)</f>
        <v>46</v>
      </c>
      <c r="BC44" s="329">
        <f t="shared" ref="BC44" si="16">SUM(BC4:BC43)</f>
        <v>34</v>
      </c>
      <c r="BD44" s="332"/>
      <c r="BE44" s="344"/>
    </row>
    <row r="45" spans="1:57" s="4" customFormat="1" ht="13.5" customHeight="1" x14ac:dyDescent="0.15">
      <c r="A45" s="214"/>
      <c r="B45" s="215" t="s">
        <v>97</v>
      </c>
      <c r="C45" s="319"/>
      <c r="D45" s="319"/>
      <c r="E45" s="319"/>
      <c r="F45" s="320"/>
      <c r="G45" s="321"/>
      <c r="H45" s="321"/>
      <c r="I45" s="321"/>
      <c r="J45" s="321"/>
      <c r="K45" s="321"/>
      <c r="L45" s="321">
        <v>2</v>
      </c>
      <c r="M45" s="321"/>
      <c r="N45" s="321">
        <v>2</v>
      </c>
      <c r="O45" s="321"/>
      <c r="P45" s="321">
        <v>2</v>
      </c>
      <c r="Q45" s="321"/>
      <c r="R45" s="321">
        <v>2</v>
      </c>
      <c r="S45" s="321"/>
      <c r="T45" s="321">
        <v>2</v>
      </c>
      <c r="U45" s="321"/>
      <c r="V45" s="200">
        <v>2</v>
      </c>
      <c r="W45" s="200"/>
      <c r="X45" s="322"/>
      <c r="Y45" s="322"/>
      <c r="Z45" s="323">
        <f t="shared" si="1"/>
        <v>12</v>
      </c>
      <c r="AA45" s="200"/>
      <c r="AB45" s="324"/>
      <c r="AC45" s="324"/>
      <c r="AD45" s="321"/>
      <c r="AE45" s="321">
        <v>2</v>
      </c>
      <c r="AF45" s="321"/>
      <c r="AG45" s="321">
        <v>2</v>
      </c>
      <c r="AH45" s="321"/>
      <c r="AI45" s="321">
        <v>2</v>
      </c>
      <c r="AJ45" s="321">
        <v>2</v>
      </c>
      <c r="AK45" s="321">
        <v>2</v>
      </c>
      <c r="AL45" s="321"/>
      <c r="AM45" s="321">
        <v>2</v>
      </c>
      <c r="AN45" s="321"/>
      <c r="AO45" s="321">
        <v>2</v>
      </c>
      <c r="AP45" s="321"/>
      <c r="AQ45" s="321"/>
      <c r="AR45" s="321">
        <v>2</v>
      </c>
      <c r="AS45" s="321">
        <v>6</v>
      </c>
      <c r="AT45" s="321">
        <v>6</v>
      </c>
      <c r="AU45" s="321">
        <v>2</v>
      </c>
      <c r="AV45" s="321">
        <v>4</v>
      </c>
      <c r="AW45" s="321">
        <v>2</v>
      </c>
      <c r="AX45" s="321">
        <v>2</v>
      </c>
      <c r="AY45" s="321">
        <v>6</v>
      </c>
      <c r="AZ45" s="321">
        <v>2</v>
      </c>
      <c r="BA45" s="321">
        <v>2</v>
      </c>
      <c r="BB45" s="337"/>
      <c r="BC45" s="337"/>
      <c r="BD45" s="323">
        <f>SUM(AD45:BA45)</f>
        <v>48</v>
      </c>
      <c r="BE45" s="200"/>
    </row>
    <row r="46" spans="1:57" s="4" customFormat="1" ht="15.75" customHeight="1" x14ac:dyDescent="0.15">
      <c r="A46" s="188"/>
      <c r="B46" s="189" t="s">
        <v>77</v>
      </c>
      <c r="C46" s="177"/>
      <c r="D46" s="177"/>
      <c r="E46" s="177"/>
      <c r="F46" s="176"/>
      <c r="G46" s="163"/>
      <c r="H46" s="163">
        <v>2</v>
      </c>
      <c r="I46" s="163">
        <v>2</v>
      </c>
      <c r="J46" s="163">
        <v>2</v>
      </c>
      <c r="K46" s="163">
        <v>2</v>
      </c>
      <c r="L46" s="163">
        <v>2</v>
      </c>
      <c r="M46" s="163">
        <v>2</v>
      </c>
      <c r="N46" s="163">
        <v>2</v>
      </c>
      <c r="O46" s="163">
        <v>2</v>
      </c>
      <c r="P46" s="163">
        <v>6</v>
      </c>
      <c r="Q46" s="163">
        <v>2</v>
      </c>
      <c r="R46" s="163">
        <v>2</v>
      </c>
      <c r="S46" s="163">
        <v>2</v>
      </c>
      <c r="T46" s="163">
        <v>2</v>
      </c>
      <c r="U46" s="163">
        <v>2</v>
      </c>
      <c r="V46" s="173">
        <v>2</v>
      </c>
      <c r="W46" s="173">
        <v>2</v>
      </c>
      <c r="X46" s="174"/>
      <c r="Y46" s="174"/>
      <c r="Z46" s="171">
        <f t="shared" si="1"/>
        <v>36</v>
      </c>
      <c r="AA46" s="173"/>
      <c r="AB46" s="175"/>
      <c r="AC46" s="175"/>
      <c r="AD46" s="163">
        <v>2</v>
      </c>
      <c r="AE46" s="163">
        <v>2</v>
      </c>
      <c r="AF46" s="163">
        <v>2</v>
      </c>
      <c r="AG46" s="163">
        <v>2</v>
      </c>
      <c r="AH46" s="163"/>
      <c r="AI46" s="163"/>
      <c r="AJ46" s="163"/>
      <c r="AK46" s="163">
        <v>2</v>
      </c>
      <c r="AL46" s="163"/>
      <c r="AM46" s="163">
        <v>2</v>
      </c>
      <c r="AN46" s="163">
        <v>2</v>
      </c>
      <c r="AO46" s="163">
        <v>2</v>
      </c>
      <c r="AP46" s="163">
        <v>2</v>
      </c>
      <c r="AQ46" s="163"/>
      <c r="AR46" s="163"/>
      <c r="AS46" s="163"/>
      <c r="AT46" s="163"/>
      <c r="AU46" s="163">
        <v>2</v>
      </c>
      <c r="AV46" s="163">
        <v>2</v>
      </c>
      <c r="AW46" s="163">
        <v>4</v>
      </c>
      <c r="AX46" s="163">
        <v>4</v>
      </c>
      <c r="AY46" s="163"/>
      <c r="AZ46" s="163">
        <v>4</v>
      </c>
      <c r="BA46" s="163">
        <v>2</v>
      </c>
      <c r="BB46" s="334"/>
      <c r="BC46" s="334"/>
      <c r="BD46" s="323">
        <f>SUM(AD46:BA46)</f>
        <v>36</v>
      </c>
      <c r="BE46" s="173"/>
    </row>
    <row r="47" spans="1:57" s="4" customFormat="1" ht="12.75" x14ac:dyDescent="0.2">
      <c r="A47" s="190" t="s">
        <v>21</v>
      </c>
      <c r="B47" s="191"/>
      <c r="C47" s="177">
        <f>SUM(C4:C35)</f>
        <v>1472</v>
      </c>
      <c r="D47" s="177"/>
      <c r="E47" s="177"/>
      <c r="F47" s="177"/>
      <c r="G47" s="177">
        <f>G44+G45+G46</f>
        <v>36</v>
      </c>
      <c r="H47" s="177">
        <f t="shared" ref="H47:W47" si="17">H44+H45+H46</f>
        <v>36</v>
      </c>
      <c r="I47" s="177">
        <f t="shared" si="17"/>
        <v>36</v>
      </c>
      <c r="J47" s="177">
        <f t="shared" si="17"/>
        <v>36</v>
      </c>
      <c r="K47" s="177">
        <f t="shared" si="17"/>
        <v>36</v>
      </c>
      <c r="L47" s="177">
        <f t="shared" si="17"/>
        <v>36</v>
      </c>
      <c r="M47" s="177">
        <f t="shared" si="17"/>
        <v>36</v>
      </c>
      <c r="N47" s="177">
        <f t="shared" si="17"/>
        <v>36</v>
      </c>
      <c r="O47" s="177">
        <f t="shared" si="17"/>
        <v>36</v>
      </c>
      <c r="P47" s="177">
        <f t="shared" si="17"/>
        <v>36</v>
      </c>
      <c r="Q47" s="177">
        <f t="shared" si="17"/>
        <v>36</v>
      </c>
      <c r="R47" s="177">
        <f t="shared" si="17"/>
        <v>36</v>
      </c>
      <c r="S47" s="177">
        <f t="shared" si="17"/>
        <v>36</v>
      </c>
      <c r="T47" s="177">
        <f t="shared" si="17"/>
        <v>36</v>
      </c>
      <c r="U47" s="177">
        <f t="shared" si="17"/>
        <v>36</v>
      </c>
      <c r="V47" s="177">
        <f t="shared" si="17"/>
        <v>36</v>
      </c>
      <c r="W47" s="177">
        <f t="shared" si="17"/>
        <v>36</v>
      </c>
      <c r="X47" s="177">
        <f>SUM(X4:X35)</f>
        <v>36</v>
      </c>
      <c r="Y47" s="177">
        <f>SUM(Y4:Y35)</f>
        <v>12</v>
      </c>
      <c r="Z47" s="177">
        <f>SUM(Z4:Z35)</f>
        <v>612</v>
      </c>
      <c r="AA47" s="345"/>
      <c r="AB47" s="177">
        <f>SUM(AB4:AB46)</f>
        <v>0</v>
      </c>
      <c r="AC47" s="177">
        <f>SUM(AC4:AC46)</f>
        <v>0</v>
      </c>
      <c r="AD47" s="177">
        <f>AD44+AD45+AD46</f>
        <v>36</v>
      </c>
      <c r="AE47" s="177">
        <f t="shared" ref="AE47:AX47" si="18">AE44+AE45+AE46</f>
        <v>36</v>
      </c>
      <c r="AF47" s="177">
        <f t="shared" si="18"/>
        <v>36</v>
      </c>
      <c r="AG47" s="177">
        <f t="shared" si="18"/>
        <v>36</v>
      </c>
      <c r="AH47" s="177">
        <f t="shared" si="18"/>
        <v>36</v>
      </c>
      <c r="AI47" s="177">
        <f t="shared" si="18"/>
        <v>36</v>
      </c>
      <c r="AJ47" s="177">
        <f t="shared" si="18"/>
        <v>36</v>
      </c>
      <c r="AK47" s="177">
        <f t="shared" si="18"/>
        <v>36</v>
      </c>
      <c r="AL47" s="177">
        <f t="shared" si="18"/>
        <v>36</v>
      </c>
      <c r="AM47" s="177">
        <f t="shared" si="18"/>
        <v>36</v>
      </c>
      <c r="AN47" s="177">
        <f t="shared" si="18"/>
        <v>36</v>
      </c>
      <c r="AO47" s="177">
        <f t="shared" si="18"/>
        <v>36</v>
      </c>
      <c r="AP47" s="177">
        <f t="shared" si="18"/>
        <v>36</v>
      </c>
      <c r="AQ47" s="177">
        <f t="shared" si="18"/>
        <v>36</v>
      </c>
      <c r="AR47" s="177">
        <f t="shared" si="18"/>
        <v>36</v>
      </c>
      <c r="AS47" s="177">
        <f t="shared" si="18"/>
        <v>36</v>
      </c>
      <c r="AT47" s="177">
        <f t="shared" si="18"/>
        <v>36</v>
      </c>
      <c r="AU47" s="177">
        <f t="shared" si="18"/>
        <v>36</v>
      </c>
      <c r="AV47" s="177">
        <f t="shared" si="18"/>
        <v>36</v>
      </c>
      <c r="AW47" s="177">
        <f t="shared" si="18"/>
        <v>36</v>
      </c>
      <c r="AX47" s="177">
        <f t="shared" si="18"/>
        <v>36</v>
      </c>
      <c r="AY47" s="177">
        <f t="shared" ref="AY47" si="19">AY44+AY45+AY46</f>
        <v>36</v>
      </c>
      <c r="AZ47" s="177">
        <f t="shared" ref="AZ47" si="20">AZ44+AZ45+AZ46</f>
        <v>36</v>
      </c>
      <c r="BA47" s="177">
        <f t="shared" ref="BA47" si="21">BA44+BA45+BA46</f>
        <v>36</v>
      </c>
      <c r="BB47" s="177">
        <f>SUM(BB4:BB35)</f>
        <v>46</v>
      </c>
      <c r="BC47" s="177">
        <f>SUM(BC4:BC35)</f>
        <v>34</v>
      </c>
      <c r="BD47" s="171">
        <f>SUM(BD4:BD35)</f>
        <v>860</v>
      </c>
      <c r="BE47" s="345"/>
    </row>
    <row r="48" spans="1:57" s="4" customFormat="1" ht="12.75" x14ac:dyDescent="0.2">
      <c r="A48" s="192"/>
      <c r="B48" s="193"/>
      <c r="C48" s="194"/>
      <c r="D48" s="195"/>
      <c r="E48" s="195"/>
      <c r="F48" s="195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34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7"/>
      <c r="BE48" s="346"/>
    </row>
    <row r="49" spans="1:57" x14ac:dyDescent="0.25">
      <c r="C49" s="194"/>
      <c r="D49" s="195"/>
      <c r="E49" s="195"/>
      <c r="W49" s="295"/>
      <c r="X49" s="296">
        <f>SUM(X4:X43)</f>
        <v>36</v>
      </c>
      <c r="Y49" s="296">
        <f>SUM(Y4:Y43)</f>
        <v>12</v>
      </c>
      <c r="Z49" s="295"/>
      <c r="AA49" s="295"/>
      <c r="BD49" s="200"/>
      <c r="BE49" s="295"/>
    </row>
    <row r="50" spans="1:57" s="2" customFormat="1" x14ac:dyDescent="0.25">
      <c r="A50" s="453" t="s">
        <v>231</v>
      </c>
      <c r="B50" s="453"/>
      <c r="C50" s="201"/>
      <c r="D50" s="217"/>
      <c r="E50" s="217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2"/>
      <c r="W50" s="201"/>
      <c r="X50" s="201"/>
      <c r="Y50" s="201"/>
      <c r="Z50" s="203"/>
      <c r="AA50" s="203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4"/>
      <c r="AV50" s="204"/>
      <c r="AW50" s="204"/>
      <c r="AX50" s="204"/>
      <c r="AY50" s="204"/>
      <c r="AZ50" s="201"/>
      <c r="BA50" s="201"/>
      <c r="BB50" s="201"/>
      <c r="BC50" s="201"/>
      <c r="BD50" s="173"/>
      <c r="BE50" s="203"/>
    </row>
  </sheetData>
  <mergeCells count="2">
    <mergeCell ref="A1:B1"/>
    <mergeCell ref="A50:B50"/>
  </mergeCells>
  <printOptions horizontalCentered="1" verticalCentered="1"/>
  <pageMargins left="0" right="0" top="0" bottom="0" header="0.11811023622047245" footer="0.11811023622047245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="80" zoomScaleNormal="80" workbookViewId="0">
      <selection activeCell="Z4" sqref="Z4:Z12"/>
    </sheetView>
  </sheetViews>
  <sheetFormatPr defaultColWidth="9.140625" defaultRowHeight="15" x14ac:dyDescent="0.25"/>
  <cols>
    <col min="1" max="1" width="11" style="198" customWidth="1"/>
    <col min="2" max="2" width="35.85546875" style="198" customWidth="1"/>
    <col min="3" max="5" width="6.7109375" style="198" customWidth="1"/>
    <col min="6" max="20" width="4" style="198" customWidth="1"/>
    <col min="21" max="21" width="4" style="199" customWidth="1"/>
    <col min="22" max="22" width="4" style="198" customWidth="1"/>
    <col min="23" max="23" width="3.7109375" style="198" customWidth="1"/>
    <col min="24" max="24" width="3.140625" style="198" customWidth="1"/>
    <col min="25" max="25" width="4.7109375" style="198" customWidth="1"/>
    <col min="26" max="26" width="5.140625" style="198" customWidth="1"/>
    <col min="27" max="53" width="3.7109375" style="198" customWidth="1"/>
    <col min="54" max="54" width="5.85546875" style="198" customWidth="1"/>
    <col min="55" max="55" width="5.140625" style="198" customWidth="1"/>
    <col min="56" max="16384" width="9.140625" style="3"/>
  </cols>
  <sheetData>
    <row r="1" spans="1:55" ht="15" customHeight="1" x14ac:dyDescent="0.25">
      <c r="A1" s="452" t="s">
        <v>254</v>
      </c>
      <c r="B1" s="452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160"/>
      <c r="V1" s="216"/>
      <c r="W1" s="216"/>
      <c r="X1" s="216"/>
      <c r="Y1" s="161"/>
      <c r="Z1" s="341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162"/>
      <c r="AT1" s="162"/>
      <c r="AU1" s="162"/>
      <c r="AV1" s="162"/>
      <c r="AW1" s="162"/>
      <c r="AX1" s="216"/>
      <c r="AY1" s="216"/>
      <c r="AZ1" s="216"/>
      <c r="BA1" s="216"/>
      <c r="BB1" s="216"/>
      <c r="BC1" s="339"/>
    </row>
    <row r="2" spans="1:55" ht="58.5" customHeight="1" x14ac:dyDescent="0.25">
      <c r="A2" s="163" t="s">
        <v>41</v>
      </c>
      <c r="B2" s="163" t="s">
        <v>56</v>
      </c>
      <c r="C2" s="164" t="s">
        <v>57</v>
      </c>
      <c r="D2" s="164" t="s">
        <v>246</v>
      </c>
      <c r="E2" s="164" t="s">
        <v>247</v>
      </c>
      <c r="F2" s="166" t="s">
        <v>190</v>
      </c>
      <c r="G2" s="166" t="s">
        <v>191</v>
      </c>
      <c r="H2" s="166" t="s">
        <v>192</v>
      </c>
      <c r="I2" s="166" t="s">
        <v>193</v>
      </c>
      <c r="J2" s="166" t="s">
        <v>194</v>
      </c>
      <c r="K2" s="166" t="s">
        <v>195</v>
      </c>
      <c r="L2" s="166" t="s">
        <v>196</v>
      </c>
      <c r="M2" s="166" t="s">
        <v>197</v>
      </c>
      <c r="N2" s="166" t="s">
        <v>198</v>
      </c>
      <c r="O2" s="205" t="s">
        <v>199</v>
      </c>
      <c r="P2" s="166" t="s">
        <v>200</v>
      </c>
      <c r="Q2" s="166" t="s">
        <v>201</v>
      </c>
      <c r="R2" s="166" t="s">
        <v>202</v>
      </c>
      <c r="S2" s="166" t="s">
        <v>203</v>
      </c>
      <c r="T2" s="166" t="s">
        <v>204</v>
      </c>
      <c r="U2" s="167" t="s">
        <v>205</v>
      </c>
      <c r="V2" s="167" t="s">
        <v>206</v>
      </c>
      <c r="W2" s="168" t="s">
        <v>244</v>
      </c>
      <c r="X2" s="168" t="s">
        <v>245</v>
      </c>
      <c r="Y2" s="169" t="s">
        <v>58</v>
      </c>
      <c r="Z2" s="343" t="s">
        <v>248</v>
      </c>
      <c r="AA2" s="170" t="s">
        <v>208</v>
      </c>
      <c r="AB2" s="166" t="s">
        <v>209</v>
      </c>
      <c r="AC2" s="166" t="s">
        <v>210</v>
      </c>
      <c r="AD2" s="166" t="s">
        <v>211</v>
      </c>
      <c r="AE2" s="166" t="s">
        <v>212</v>
      </c>
      <c r="AF2" s="166" t="s">
        <v>213</v>
      </c>
      <c r="AG2" s="205" t="s">
        <v>214</v>
      </c>
      <c r="AH2" s="166" t="s">
        <v>215</v>
      </c>
      <c r="AI2" s="166" t="s">
        <v>216</v>
      </c>
      <c r="AJ2" s="166" t="s">
        <v>217</v>
      </c>
      <c r="AK2" s="166" t="s">
        <v>218</v>
      </c>
      <c r="AL2" s="166" t="s">
        <v>219</v>
      </c>
      <c r="AM2" s="166" t="s">
        <v>220</v>
      </c>
      <c r="AN2" s="166" t="s">
        <v>221</v>
      </c>
      <c r="AO2" s="166" t="s">
        <v>222</v>
      </c>
      <c r="AP2" s="166" t="s">
        <v>223</v>
      </c>
      <c r="AQ2" s="205" t="s">
        <v>224</v>
      </c>
      <c r="AR2" s="205" t="s">
        <v>225</v>
      </c>
      <c r="AS2" s="166" t="s">
        <v>226</v>
      </c>
      <c r="AT2" s="166" t="s">
        <v>227</v>
      </c>
      <c r="AU2" s="166" t="s">
        <v>228</v>
      </c>
      <c r="AV2" s="166" t="s">
        <v>229</v>
      </c>
      <c r="AW2" s="205" t="s">
        <v>230</v>
      </c>
      <c r="AX2" s="166" t="s">
        <v>233</v>
      </c>
      <c r="AY2" s="166" t="s">
        <v>234</v>
      </c>
      <c r="AZ2" s="333" t="s">
        <v>244</v>
      </c>
      <c r="BA2" s="333" t="s">
        <v>245</v>
      </c>
      <c r="BB2" s="169" t="s">
        <v>59</v>
      </c>
      <c r="BC2" s="343" t="s">
        <v>248</v>
      </c>
    </row>
    <row r="3" spans="1:55" s="4" customFormat="1" ht="12.75" x14ac:dyDescent="0.15">
      <c r="A3" s="163"/>
      <c r="B3" s="163"/>
      <c r="C3" s="171"/>
      <c r="D3" s="171"/>
      <c r="E3" s="171"/>
      <c r="F3" s="163">
        <v>1</v>
      </c>
      <c r="G3" s="163">
        <v>2</v>
      </c>
      <c r="H3" s="163">
        <v>3</v>
      </c>
      <c r="I3" s="163">
        <v>4</v>
      </c>
      <c r="J3" s="163">
        <v>5</v>
      </c>
      <c r="K3" s="163">
        <v>6</v>
      </c>
      <c r="L3" s="163">
        <v>7</v>
      </c>
      <c r="M3" s="163">
        <v>8</v>
      </c>
      <c r="N3" s="172">
        <v>9</v>
      </c>
      <c r="O3" s="163">
        <v>10</v>
      </c>
      <c r="P3" s="163">
        <v>11</v>
      </c>
      <c r="Q3" s="163">
        <v>12</v>
      </c>
      <c r="R3" s="163">
        <v>13</v>
      </c>
      <c r="S3" s="163">
        <v>14</v>
      </c>
      <c r="T3" s="163">
        <v>15</v>
      </c>
      <c r="U3" s="173">
        <v>16</v>
      </c>
      <c r="V3" s="163">
        <v>17</v>
      </c>
      <c r="W3" s="174"/>
      <c r="X3" s="174"/>
      <c r="Y3" s="171"/>
      <c r="Z3" s="173"/>
      <c r="AA3" s="175">
        <v>19</v>
      </c>
      <c r="AB3" s="163">
        <v>20</v>
      </c>
      <c r="AC3" s="163">
        <v>21</v>
      </c>
      <c r="AD3" s="163">
        <v>22</v>
      </c>
      <c r="AE3" s="163">
        <v>23</v>
      </c>
      <c r="AF3" s="172">
        <v>24</v>
      </c>
      <c r="AG3" s="338">
        <v>25</v>
      </c>
      <c r="AH3" s="172">
        <v>26</v>
      </c>
      <c r="AI3" s="172">
        <v>27</v>
      </c>
      <c r="AJ3" s="172">
        <v>28</v>
      </c>
      <c r="AK3" s="172">
        <v>29</v>
      </c>
      <c r="AL3" s="172">
        <v>30</v>
      </c>
      <c r="AM3" s="172">
        <v>31</v>
      </c>
      <c r="AN3" s="172">
        <v>32</v>
      </c>
      <c r="AO3" s="172">
        <v>33</v>
      </c>
      <c r="AP3" s="172">
        <v>34</v>
      </c>
      <c r="AQ3" s="338">
        <v>35</v>
      </c>
      <c r="AR3" s="338">
        <v>36</v>
      </c>
      <c r="AS3" s="172">
        <v>37</v>
      </c>
      <c r="AT3" s="172">
        <v>38</v>
      </c>
      <c r="AU3" s="172">
        <v>39</v>
      </c>
      <c r="AV3" s="172">
        <v>40</v>
      </c>
      <c r="AW3" s="338">
        <v>41</v>
      </c>
      <c r="AX3" s="172">
        <v>42</v>
      </c>
      <c r="AY3" s="172">
        <v>43</v>
      </c>
      <c r="AZ3" s="334"/>
      <c r="BA3" s="334"/>
      <c r="BB3" s="171"/>
      <c r="BC3" s="173"/>
    </row>
    <row r="4" spans="1:55" s="4" customFormat="1" ht="13.5" customHeight="1" x14ac:dyDescent="0.15">
      <c r="A4" s="289" t="s">
        <v>61</v>
      </c>
      <c r="B4" s="290" t="s">
        <v>22</v>
      </c>
      <c r="C4" s="177">
        <f t="shared" ref="C4:C34" si="0">SUM(Y4,BB4)</f>
        <v>28</v>
      </c>
      <c r="D4" s="177">
        <f>SUM('План '!U7:W7)</f>
        <v>28</v>
      </c>
      <c r="E4" s="177">
        <f>SUM('План '!X7:Z7)</f>
        <v>0</v>
      </c>
      <c r="F4" s="163"/>
      <c r="G4" s="163">
        <v>2</v>
      </c>
      <c r="H4" s="163"/>
      <c r="I4" s="163">
        <v>2</v>
      </c>
      <c r="J4" s="163"/>
      <c r="K4" s="163">
        <v>2</v>
      </c>
      <c r="L4" s="163"/>
      <c r="M4" s="163">
        <v>2</v>
      </c>
      <c r="N4" s="163"/>
      <c r="O4" s="163"/>
      <c r="P4" s="163">
        <v>2</v>
      </c>
      <c r="Q4" s="163">
        <v>2</v>
      </c>
      <c r="R4" s="163">
        <v>2</v>
      </c>
      <c r="S4" s="163">
        <v>2</v>
      </c>
      <c r="T4" s="163">
        <v>2</v>
      </c>
      <c r="U4" s="173">
        <v>2</v>
      </c>
      <c r="V4" s="163">
        <v>6</v>
      </c>
      <c r="W4" s="174">
        <f>SUM('План '!V7)</f>
        <v>2</v>
      </c>
      <c r="X4" s="174">
        <f>SUM('План '!W7)</f>
        <v>0</v>
      </c>
      <c r="Y4" s="171">
        <f t="shared" ref="Y4:Y34" si="1">SUM(F4:X4)</f>
        <v>28</v>
      </c>
      <c r="Z4" s="173" t="s">
        <v>252</v>
      </c>
      <c r="AA4" s="175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334"/>
      <c r="BA4" s="334"/>
      <c r="BB4" s="171">
        <f>SUM(AB4:BA4)</f>
        <v>0</v>
      </c>
      <c r="BC4" s="173"/>
    </row>
    <row r="5" spans="1:55" s="4" customFormat="1" ht="13.5" customHeight="1" x14ac:dyDescent="0.15">
      <c r="A5" s="291" t="s">
        <v>62</v>
      </c>
      <c r="B5" s="290" t="s">
        <v>23</v>
      </c>
      <c r="C5" s="177">
        <f t="shared" si="0"/>
        <v>34</v>
      </c>
      <c r="D5" s="177">
        <f>SUM('План '!U8:W8)</f>
        <v>34</v>
      </c>
      <c r="E5" s="177">
        <f>SUM('План '!X8:Z8)</f>
        <v>0</v>
      </c>
      <c r="F5" s="163">
        <v>2</v>
      </c>
      <c r="G5" s="163">
        <v>2</v>
      </c>
      <c r="H5" s="163">
        <v>2</v>
      </c>
      <c r="I5" s="163">
        <v>2</v>
      </c>
      <c r="J5" s="163">
        <v>2</v>
      </c>
      <c r="K5" s="163">
        <v>2</v>
      </c>
      <c r="L5" s="163">
        <v>2</v>
      </c>
      <c r="M5" s="163">
        <v>2</v>
      </c>
      <c r="N5" s="163">
        <v>2</v>
      </c>
      <c r="O5" s="163"/>
      <c r="P5" s="163">
        <v>2</v>
      </c>
      <c r="Q5" s="163">
        <v>2</v>
      </c>
      <c r="R5" s="163">
        <v>2</v>
      </c>
      <c r="S5" s="163">
        <v>2</v>
      </c>
      <c r="T5" s="163">
        <v>2</v>
      </c>
      <c r="U5" s="163">
        <v>4</v>
      </c>
      <c r="V5" s="163"/>
      <c r="W5" s="174">
        <f>SUM('План '!V8)</f>
        <v>2</v>
      </c>
      <c r="X5" s="174">
        <f>SUM('План '!W8)</f>
        <v>0</v>
      </c>
      <c r="Y5" s="171">
        <f t="shared" si="1"/>
        <v>34</v>
      </c>
      <c r="Z5" s="173" t="s">
        <v>250</v>
      </c>
      <c r="AA5" s="175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334"/>
      <c r="BA5" s="334"/>
      <c r="BB5" s="171">
        <f t="shared" ref="BB5:BB33" si="2">SUM(AB5:BA5)</f>
        <v>0</v>
      </c>
      <c r="BC5" s="173"/>
    </row>
    <row r="6" spans="1:55" s="4" customFormat="1" ht="13.5" customHeight="1" x14ac:dyDescent="0.15">
      <c r="A6" s="291" t="s">
        <v>63</v>
      </c>
      <c r="B6" s="290" t="s">
        <v>24</v>
      </c>
      <c r="C6" s="177">
        <f t="shared" si="0"/>
        <v>102</v>
      </c>
      <c r="D6" s="177">
        <f>SUM('План '!U9:W9)</f>
        <v>102</v>
      </c>
      <c r="E6" s="177">
        <f>SUM('План '!X9:Z9)</f>
        <v>0</v>
      </c>
      <c r="F6" s="163">
        <v>4</v>
      </c>
      <c r="G6" s="163">
        <v>6</v>
      </c>
      <c r="H6" s="163">
        <v>6</v>
      </c>
      <c r="I6" s="163">
        <v>6</v>
      </c>
      <c r="J6" s="163">
        <v>4</v>
      </c>
      <c r="K6" s="163">
        <v>4</v>
      </c>
      <c r="L6" s="163">
        <v>6</v>
      </c>
      <c r="M6" s="163">
        <v>6</v>
      </c>
      <c r="N6" s="163">
        <v>6</v>
      </c>
      <c r="O6" s="163">
        <v>6</v>
      </c>
      <c r="P6" s="163">
        <v>6</v>
      </c>
      <c r="Q6" s="163">
        <v>6</v>
      </c>
      <c r="R6" s="163">
        <v>6</v>
      </c>
      <c r="S6" s="163">
        <v>6</v>
      </c>
      <c r="T6" s="163">
        <v>6</v>
      </c>
      <c r="U6" s="163">
        <v>6</v>
      </c>
      <c r="V6" s="163"/>
      <c r="W6" s="174">
        <f>SUM('План '!V9)</f>
        <v>10</v>
      </c>
      <c r="X6" s="174">
        <f>SUM('План '!W9)</f>
        <v>2</v>
      </c>
      <c r="Y6" s="171">
        <f t="shared" si="1"/>
        <v>102</v>
      </c>
      <c r="Z6" s="173" t="s">
        <v>252</v>
      </c>
      <c r="AA6" s="175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334"/>
      <c r="BA6" s="334"/>
      <c r="BB6" s="171">
        <f t="shared" si="2"/>
        <v>0</v>
      </c>
      <c r="BC6" s="173"/>
    </row>
    <row r="7" spans="1:55" s="4" customFormat="1" ht="13.5" customHeight="1" x14ac:dyDescent="0.15">
      <c r="A7" s="291" t="s">
        <v>65</v>
      </c>
      <c r="B7" s="290" t="s">
        <v>66</v>
      </c>
      <c r="C7" s="177">
        <f t="shared" si="0"/>
        <v>34</v>
      </c>
      <c r="D7" s="177">
        <f>SUM('План '!U11:W11)</f>
        <v>34</v>
      </c>
      <c r="E7" s="177">
        <f>SUM('План '!X11:Z11)</f>
        <v>0</v>
      </c>
      <c r="F7" s="163"/>
      <c r="G7" s="163">
        <v>2</v>
      </c>
      <c r="H7" s="163">
        <v>2</v>
      </c>
      <c r="I7" s="163">
        <v>2</v>
      </c>
      <c r="J7" s="163">
        <v>2</v>
      </c>
      <c r="K7" s="163">
        <v>2</v>
      </c>
      <c r="L7" s="163">
        <v>2</v>
      </c>
      <c r="M7" s="163">
        <v>2</v>
      </c>
      <c r="N7" s="163">
        <v>2</v>
      </c>
      <c r="O7" s="163">
        <v>2</v>
      </c>
      <c r="P7" s="163">
        <v>2</v>
      </c>
      <c r="Q7" s="163">
        <v>2</v>
      </c>
      <c r="R7" s="163">
        <v>2</v>
      </c>
      <c r="S7" s="163">
        <v>2</v>
      </c>
      <c r="T7" s="163">
        <v>2</v>
      </c>
      <c r="U7" s="163">
        <v>2</v>
      </c>
      <c r="V7" s="163">
        <v>2</v>
      </c>
      <c r="W7" s="174">
        <f>SUM('План '!V11)</f>
        <v>2</v>
      </c>
      <c r="X7" s="174">
        <f>SUM('План '!W11)</f>
        <v>0</v>
      </c>
      <c r="Y7" s="171">
        <f t="shared" si="1"/>
        <v>34</v>
      </c>
      <c r="Z7" s="173" t="s">
        <v>250</v>
      </c>
      <c r="AA7" s="175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73"/>
      <c r="AZ7" s="334"/>
      <c r="BA7" s="334"/>
      <c r="BB7" s="171">
        <f t="shared" si="2"/>
        <v>0</v>
      </c>
      <c r="BC7" s="173"/>
    </row>
    <row r="8" spans="1:55" s="4" customFormat="1" ht="13.5" customHeight="1" x14ac:dyDescent="0.15">
      <c r="A8" s="291" t="s">
        <v>67</v>
      </c>
      <c r="B8" s="290" t="s">
        <v>2</v>
      </c>
      <c r="C8" s="177">
        <f t="shared" si="0"/>
        <v>68</v>
      </c>
      <c r="D8" s="177">
        <f>SUM('План '!U12:W12)</f>
        <v>68</v>
      </c>
      <c r="E8" s="177">
        <f>SUM('План '!X12:Z12)</f>
        <v>0</v>
      </c>
      <c r="F8" s="163">
        <v>4</v>
      </c>
      <c r="G8" s="163">
        <v>4</v>
      </c>
      <c r="H8" s="163">
        <v>4</v>
      </c>
      <c r="I8" s="163">
        <v>4</v>
      </c>
      <c r="J8" s="163">
        <v>2</v>
      </c>
      <c r="K8" s="163">
        <v>4</v>
      </c>
      <c r="L8" s="163">
        <v>2</v>
      </c>
      <c r="M8" s="163">
        <v>4</v>
      </c>
      <c r="N8" s="163">
        <v>2</v>
      </c>
      <c r="O8" s="163">
        <v>4</v>
      </c>
      <c r="P8" s="163">
        <v>4</v>
      </c>
      <c r="Q8" s="163">
        <v>4</v>
      </c>
      <c r="R8" s="163">
        <v>4</v>
      </c>
      <c r="S8" s="163">
        <v>4</v>
      </c>
      <c r="T8" s="163">
        <v>4</v>
      </c>
      <c r="U8" s="163">
        <v>6</v>
      </c>
      <c r="V8" s="163"/>
      <c r="W8" s="174">
        <f>SUM('План '!V12)</f>
        <v>4</v>
      </c>
      <c r="X8" s="174">
        <f>SUM('План '!W12)</f>
        <v>4</v>
      </c>
      <c r="Y8" s="171">
        <f t="shared" si="1"/>
        <v>68</v>
      </c>
      <c r="Z8" s="173" t="s">
        <v>252</v>
      </c>
      <c r="AA8" s="175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334"/>
      <c r="BA8" s="334"/>
      <c r="BB8" s="171">
        <f t="shared" si="2"/>
        <v>0</v>
      </c>
      <c r="BC8" s="173"/>
    </row>
    <row r="9" spans="1:55" s="4" customFormat="1" ht="13.5" customHeight="1" x14ac:dyDescent="0.15">
      <c r="A9" s="291" t="s">
        <v>69</v>
      </c>
      <c r="B9" s="290" t="s">
        <v>53</v>
      </c>
      <c r="C9" s="177">
        <f t="shared" si="0"/>
        <v>36</v>
      </c>
      <c r="D9" s="177">
        <f>SUM('План '!U14:W14)</f>
        <v>36</v>
      </c>
      <c r="E9" s="177">
        <f>SUM('План '!X14:Z14)</f>
        <v>0</v>
      </c>
      <c r="F9" s="163">
        <v>2</v>
      </c>
      <c r="G9" s="163">
        <v>2</v>
      </c>
      <c r="H9" s="163">
        <v>2</v>
      </c>
      <c r="I9" s="163">
        <v>2</v>
      </c>
      <c r="J9" s="163">
        <v>2</v>
      </c>
      <c r="K9" s="163">
        <v>2</v>
      </c>
      <c r="L9" s="163">
        <v>2</v>
      </c>
      <c r="M9" s="163">
        <v>2</v>
      </c>
      <c r="N9" s="163">
        <v>2</v>
      </c>
      <c r="O9" s="163">
        <v>2</v>
      </c>
      <c r="P9" s="163">
        <v>2</v>
      </c>
      <c r="Q9" s="163">
        <v>2</v>
      </c>
      <c r="R9" s="163">
        <v>2</v>
      </c>
      <c r="S9" s="163">
        <v>2</v>
      </c>
      <c r="T9" s="163">
        <v>2</v>
      </c>
      <c r="U9" s="163">
        <v>2</v>
      </c>
      <c r="V9" s="163"/>
      <c r="W9" s="174">
        <f>SUM('План '!V14)</f>
        <v>2</v>
      </c>
      <c r="X9" s="174">
        <f>SUM('План '!W14)</f>
        <v>2</v>
      </c>
      <c r="Y9" s="171">
        <f t="shared" si="1"/>
        <v>36</v>
      </c>
      <c r="Z9" s="173" t="s">
        <v>249</v>
      </c>
      <c r="AA9" s="175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73"/>
      <c r="AY9" s="173"/>
      <c r="AZ9" s="334"/>
      <c r="BA9" s="334"/>
      <c r="BB9" s="171">
        <f t="shared" si="2"/>
        <v>0</v>
      </c>
      <c r="BC9" s="173"/>
    </row>
    <row r="10" spans="1:55" s="4" customFormat="1" ht="13.5" customHeight="1" x14ac:dyDescent="0.15">
      <c r="A10" s="291" t="s">
        <v>72</v>
      </c>
      <c r="B10" s="290" t="s">
        <v>50</v>
      </c>
      <c r="C10" s="177">
        <f t="shared" si="0"/>
        <v>36</v>
      </c>
      <c r="D10" s="177">
        <f>SUM('План '!U17:W17)</f>
        <v>36</v>
      </c>
      <c r="E10" s="177">
        <f>SUM('План '!X17:Z17)</f>
        <v>0</v>
      </c>
      <c r="F10" s="163">
        <v>2</v>
      </c>
      <c r="G10" s="163">
        <v>2</v>
      </c>
      <c r="H10" s="163">
        <v>2</v>
      </c>
      <c r="I10" s="163">
        <v>2</v>
      </c>
      <c r="J10" s="163">
        <v>2</v>
      </c>
      <c r="K10" s="163">
        <v>2</v>
      </c>
      <c r="L10" s="163">
        <v>2</v>
      </c>
      <c r="M10" s="163">
        <v>2</v>
      </c>
      <c r="N10" s="163">
        <v>2</v>
      </c>
      <c r="O10" s="163">
        <v>2</v>
      </c>
      <c r="P10" s="163">
        <v>2</v>
      </c>
      <c r="Q10" s="163">
        <v>2</v>
      </c>
      <c r="R10" s="163">
        <v>2</v>
      </c>
      <c r="S10" s="163">
        <v>2</v>
      </c>
      <c r="T10" s="163">
        <v>2</v>
      </c>
      <c r="U10" s="163">
        <v>2</v>
      </c>
      <c r="V10" s="163"/>
      <c r="W10" s="174">
        <f>SUM('План '!V17)</f>
        <v>2</v>
      </c>
      <c r="X10" s="174">
        <f>SUM('План '!W17)</f>
        <v>2</v>
      </c>
      <c r="Y10" s="171">
        <f t="shared" si="1"/>
        <v>36</v>
      </c>
      <c r="Z10" s="173" t="s">
        <v>249</v>
      </c>
      <c r="AA10" s="175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73"/>
      <c r="AY10" s="173"/>
      <c r="AZ10" s="334"/>
      <c r="BA10" s="334"/>
      <c r="BB10" s="171">
        <f t="shared" si="2"/>
        <v>0</v>
      </c>
      <c r="BC10" s="173"/>
    </row>
    <row r="11" spans="1:55" s="4" customFormat="1" ht="13.5" customHeight="1" x14ac:dyDescent="0.15">
      <c r="A11" s="293" t="s">
        <v>76</v>
      </c>
      <c r="B11" s="294" t="s">
        <v>54</v>
      </c>
      <c r="C11" s="177">
        <f t="shared" si="0"/>
        <v>32</v>
      </c>
      <c r="D11" s="177">
        <f>SUM('План '!U20:W20)</f>
        <v>32</v>
      </c>
      <c r="E11" s="177">
        <f>SUM('План '!X20:Z20)</f>
        <v>0</v>
      </c>
      <c r="F11" s="163"/>
      <c r="G11" s="163"/>
      <c r="H11" s="163">
        <v>2</v>
      </c>
      <c r="I11" s="163"/>
      <c r="J11" s="163">
        <v>2</v>
      </c>
      <c r="K11" s="163"/>
      <c r="L11" s="163">
        <v>2</v>
      </c>
      <c r="M11" s="163"/>
      <c r="N11" s="163">
        <v>2</v>
      </c>
      <c r="O11" s="163"/>
      <c r="P11" s="163">
        <v>2</v>
      </c>
      <c r="Q11" s="163"/>
      <c r="R11" s="163">
        <v>2</v>
      </c>
      <c r="S11" s="163">
        <v>2</v>
      </c>
      <c r="T11" s="163">
        <v>2</v>
      </c>
      <c r="U11" s="173"/>
      <c r="V11" s="163"/>
      <c r="W11" s="174">
        <f>SUM('План '!V20)</f>
        <v>0</v>
      </c>
      <c r="X11" s="174">
        <f>SUM('План '!W20)</f>
        <v>16</v>
      </c>
      <c r="Y11" s="171">
        <f t="shared" si="1"/>
        <v>32</v>
      </c>
      <c r="Z11" s="173" t="s">
        <v>250</v>
      </c>
      <c r="AA11" s="175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73"/>
      <c r="AY11" s="173"/>
      <c r="AZ11" s="334"/>
      <c r="BA11" s="334"/>
      <c r="BB11" s="171">
        <f t="shared" si="2"/>
        <v>0</v>
      </c>
      <c r="BC11" s="173"/>
    </row>
    <row r="12" spans="1:55" s="206" customFormat="1" ht="13.5" customHeight="1" x14ac:dyDescent="0.2">
      <c r="A12" s="183" t="s">
        <v>84</v>
      </c>
      <c r="B12" s="184" t="s">
        <v>83</v>
      </c>
      <c r="C12" s="177">
        <f t="shared" si="0"/>
        <v>36</v>
      </c>
      <c r="D12" s="177">
        <f>SUM('План '!U23:W23)</f>
        <v>36</v>
      </c>
      <c r="E12" s="177">
        <f>SUM('План '!X23:Z23)</f>
        <v>0</v>
      </c>
      <c r="F12" s="179">
        <v>2</v>
      </c>
      <c r="G12" s="179">
        <v>2</v>
      </c>
      <c r="H12" s="179">
        <v>2</v>
      </c>
      <c r="I12" s="179">
        <v>2</v>
      </c>
      <c r="J12" s="179">
        <v>2</v>
      </c>
      <c r="K12" s="179">
        <v>2</v>
      </c>
      <c r="L12" s="179">
        <v>2</v>
      </c>
      <c r="M12" s="179">
        <v>2</v>
      </c>
      <c r="N12" s="179">
        <v>2</v>
      </c>
      <c r="O12" s="179">
        <v>2</v>
      </c>
      <c r="P12" s="179">
        <v>2</v>
      </c>
      <c r="Q12" s="179">
        <v>2</v>
      </c>
      <c r="R12" s="179">
        <v>2</v>
      </c>
      <c r="S12" s="179">
        <v>2</v>
      </c>
      <c r="T12" s="179">
        <v>2</v>
      </c>
      <c r="U12" s="179">
        <v>2</v>
      </c>
      <c r="V12" s="180"/>
      <c r="W12" s="181">
        <f>SUM('План '!V23)</f>
        <v>2</v>
      </c>
      <c r="X12" s="181">
        <f>SUM('План '!W23)</f>
        <v>2</v>
      </c>
      <c r="Y12" s="171">
        <f t="shared" si="1"/>
        <v>36</v>
      </c>
      <c r="Z12" s="180" t="s">
        <v>250</v>
      </c>
      <c r="AA12" s="182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80"/>
      <c r="AQ12" s="179"/>
      <c r="AR12" s="179"/>
      <c r="AS12" s="179"/>
      <c r="AT12" s="179"/>
      <c r="AU12" s="179"/>
      <c r="AV12" s="179"/>
      <c r="AW12" s="179"/>
      <c r="AX12" s="179"/>
      <c r="AY12" s="180"/>
      <c r="AZ12" s="335"/>
      <c r="BA12" s="335"/>
      <c r="BB12" s="171">
        <f t="shared" si="2"/>
        <v>0</v>
      </c>
      <c r="BC12" s="180"/>
    </row>
    <row r="13" spans="1:55" s="2" customFormat="1" ht="33.75" customHeight="1" x14ac:dyDescent="0.25">
      <c r="A13" s="183" t="s">
        <v>86</v>
      </c>
      <c r="B13" s="184" t="s">
        <v>85</v>
      </c>
      <c r="C13" s="177">
        <f t="shared" si="0"/>
        <v>58</v>
      </c>
      <c r="D13" s="177">
        <f>SUM('План '!U24:W24)</f>
        <v>34</v>
      </c>
      <c r="E13" s="177">
        <f>SUM('План '!X24:Z24)</f>
        <v>24</v>
      </c>
      <c r="F13" s="179">
        <v>2</v>
      </c>
      <c r="G13" s="179">
        <v>2</v>
      </c>
      <c r="H13" s="179">
        <v>2</v>
      </c>
      <c r="I13" s="179">
        <v>2</v>
      </c>
      <c r="J13" s="179">
        <v>2</v>
      </c>
      <c r="K13" s="179">
        <v>2</v>
      </c>
      <c r="L13" s="179">
        <v>2</v>
      </c>
      <c r="M13" s="179">
        <v>2</v>
      </c>
      <c r="N13" s="179">
        <v>2</v>
      </c>
      <c r="O13" s="179">
        <v>2</v>
      </c>
      <c r="P13" s="179">
        <v>2</v>
      </c>
      <c r="Q13" s="179">
        <v>2</v>
      </c>
      <c r="R13" s="179">
        <v>2</v>
      </c>
      <c r="S13" s="179">
        <v>2</v>
      </c>
      <c r="T13" s="179">
        <v>2</v>
      </c>
      <c r="U13" s="179">
        <v>2</v>
      </c>
      <c r="V13" s="180"/>
      <c r="W13" s="181">
        <f>SUM('План '!V24)</f>
        <v>2</v>
      </c>
      <c r="X13" s="181">
        <f>SUM('План '!W24)</f>
        <v>0</v>
      </c>
      <c r="Y13" s="171">
        <f t="shared" si="1"/>
        <v>34</v>
      </c>
      <c r="Z13" s="180"/>
      <c r="AA13" s="182"/>
      <c r="AB13" s="179">
        <v>2</v>
      </c>
      <c r="AC13" s="179">
        <v>2</v>
      </c>
      <c r="AD13" s="179">
        <v>2</v>
      </c>
      <c r="AE13" s="179">
        <v>2</v>
      </c>
      <c r="AF13" s="179">
        <v>2</v>
      </c>
      <c r="AG13" s="179">
        <v>2</v>
      </c>
      <c r="AH13" s="179">
        <v>2</v>
      </c>
      <c r="AI13" s="179">
        <v>2</v>
      </c>
      <c r="AJ13" s="179">
        <v>2</v>
      </c>
      <c r="AK13" s="179">
        <v>2</v>
      </c>
      <c r="AL13" s="179"/>
      <c r="AM13" s="179"/>
      <c r="AN13" s="179"/>
      <c r="AO13" s="179"/>
      <c r="AP13" s="180"/>
      <c r="AQ13" s="179"/>
      <c r="AR13" s="179"/>
      <c r="AS13" s="179"/>
      <c r="AT13" s="179"/>
      <c r="AU13" s="179"/>
      <c r="AV13" s="179"/>
      <c r="AW13" s="179"/>
      <c r="AX13" s="179"/>
      <c r="AY13" s="180"/>
      <c r="AZ13" s="335">
        <v>2</v>
      </c>
      <c r="BA13" s="335">
        <v>2</v>
      </c>
      <c r="BB13" s="171">
        <f t="shared" si="2"/>
        <v>24</v>
      </c>
      <c r="BC13" s="180" t="s">
        <v>250</v>
      </c>
    </row>
    <row r="14" spans="1:55" s="206" customFormat="1" ht="17.25" customHeight="1" x14ac:dyDescent="0.2">
      <c r="A14" s="183" t="s">
        <v>124</v>
      </c>
      <c r="B14" s="184" t="s">
        <v>6</v>
      </c>
      <c r="C14" s="177">
        <f t="shared" si="0"/>
        <v>36</v>
      </c>
      <c r="D14" s="177">
        <f>SUM('План '!U25:W25)</f>
        <v>36</v>
      </c>
      <c r="E14" s="177">
        <f>SUM('План '!X25:Z25)</f>
        <v>0</v>
      </c>
      <c r="F14" s="179">
        <v>2</v>
      </c>
      <c r="G14" s="179">
        <v>2</v>
      </c>
      <c r="H14" s="179">
        <v>2</v>
      </c>
      <c r="I14" s="179"/>
      <c r="J14" s="179">
        <v>2</v>
      </c>
      <c r="K14" s="179">
        <v>2</v>
      </c>
      <c r="L14" s="179">
        <v>2</v>
      </c>
      <c r="M14" s="179"/>
      <c r="N14" s="179"/>
      <c r="O14" s="179"/>
      <c r="P14" s="179"/>
      <c r="Q14" s="179"/>
      <c r="R14" s="179"/>
      <c r="S14" s="179"/>
      <c r="T14" s="179"/>
      <c r="U14" s="180"/>
      <c r="V14" s="180">
        <v>24</v>
      </c>
      <c r="W14" s="181">
        <f>SUM('План '!V25)</f>
        <v>0</v>
      </c>
      <c r="X14" s="181">
        <f>SUM('План '!W25)</f>
        <v>0</v>
      </c>
      <c r="Y14" s="171">
        <f t="shared" si="1"/>
        <v>36</v>
      </c>
      <c r="Z14" s="180" t="s">
        <v>250</v>
      </c>
      <c r="AA14" s="182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335"/>
      <c r="BA14" s="335"/>
      <c r="BB14" s="171">
        <f t="shared" si="2"/>
        <v>0</v>
      </c>
      <c r="BC14" s="180"/>
    </row>
    <row r="15" spans="1:55" s="206" customFormat="1" ht="17.25" customHeight="1" x14ac:dyDescent="0.2">
      <c r="A15" s="183" t="s">
        <v>87</v>
      </c>
      <c r="B15" s="184" t="s">
        <v>89</v>
      </c>
      <c r="C15" s="177">
        <f t="shared" si="0"/>
        <v>36</v>
      </c>
      <c r="D15" s="177">
        <f>SUM('План '!U26:W26)</f>
        <v>0</v>
      </c>
      <c r="E15" s="177">
        <f>SUM('План '!X26:Z26)</f>
        <v>36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80"/>
      <c r="V15" s="180"/>
      <c r="W15" s="181">
        <f>SUM('План '!V26)</f>
        <v>0</v>
      </c>
      <c r="X15" s="181">
        <f>SUM('План '!W26)</f>
        <v>0</v>
      </c>
      <c r="Y15" s="171">
        <f t="shared" si="1"/>
        <v>0</v>
      </c>
      <c r="Z15" s="180"/>
      <c r="AA15" s="182"/>
      <c r="AB15" s="179">
        <v>2</v>
      </c>
      <c r="AC15" s="179">
        <v>4</v>
      </c>
      <c r="AD15" s="179">
        <v>2</v>
      </c>
      <c r="AE15" s="179">
        <v>4</v>
      </c>
      <c r="AF15" s="179">
        <v>2</v>
      </c>
      <c r="AG15" s="179">
        <v>4</v>
      </c>
      <c r="AH15" s="179">
        <v>2</v>
      </c>
      <c r="AI15" s="179">
        <v>4</v>
      </c>
      <c r="AJ15" s="179">
        <v>2</v>
      </c>
      <c r="AK15" s="179">
        <v>2</v>
      </c>
      <c r="AL15" s="179">
        <v>2</v>
      </c>
      <c r="AM15" s="179">
        <v>2</v>
      </c>
      <c r="AN15" s="179"/>
      <c r="AO15" s="179"/>
      <c r="AP15" s="180"/>
      <c r="AQ15" s="179"/>
      <c r="AR15" s="179"/>
      <c r="AS15" s="179"/>
      <c r="AT15" s="179"/>
      <c r="AU15" s="179"/>
      <c r="AV15" s="179"/>
      <c r="AW15" s="179"/>
      <c r="AX15" s="179"/>
      <c r="AY15" s="180"/>
      <c r="AZ15" s="335">
        <v>2</v>
      </c>
      <c r="BA15" s="335">
        <v>2</v>
      </c>
      <c r="BB15" s="171">
        <f t="shared" si="2"/>
        <v>36</v>
      </c>
      <c r="BC15" s="180" t="s">
        <v>250</v>
      </c>
    </row>
    <row r="16" spans="1:55" s="2" customFormat="1" ht="17.25" customHeight="1" x14ac:dyDescent="0.25">
      <c r="A16" s="183" t="s">
        <v>88</v>
      </c>
      <c r="B16" s="184" t="s">
        <v>183</v>
      </c>
      <c r="C16" s="177">
        <f t="shared" si="0"/>
        <v>36</v>
      </c>
      <c r="D16" s="177">
        <f>SUM('План '!U27:W27)</f>
        <v>0</v>
      </c>
      <c r="E16" s="177">
        <f>SUM('План '!X27:Z27)</f>
        <v>36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80"/>
      <c r="V16" s="180"/>
      <c r="W16" s="181">
        <f>SUM('План '!V27)</f>
        <v>0</v>
      </c>
      <c r="X16" s="181">
        <f>SUM('План '!W27)</f>
        <v>0</v>
      </c>
      <c r="Y16" s="171">
        <f t="shared" si="1"/>
        <v>0</v>
      </c>
      <c r="Z16" s="180"/>
      <c r="AA16" s="182"/>
      <c r="AB16" s="179">
        <v>2</v>
      </c>
      <c r="AC16" s="179">
        <v>4</v>
      </c>
      <c r="AD16" s="179">
        <v>2</v>
      </c>
      <c r="AE16" s="179">
        <v>4</v>
      </c>
      <c r="AF16" s="179">
        <v>2</v>
      </c>
      <c r="AG16" s="179">
        <v>4</v>
      </c>
      <c r="AH16" s="179">
        <v>2</v>
      </c>
      <c r="AI16" s="179">
        <v>4</v>
      </c>
      <c r="AJ16" s="179">
        <v>2</v>
      </c>
      <c r="AK16" s="179">
        <v>2</v>
      </c>
      <c r="AL16" s="179">
        <v>2</v>
      </c>
      <c r="AM16" s="179">
        <v>2</v>
      </c>
      <c r="AN16" s="179"/>
      <c r="AO16" s="179"/>
      <c r="AP16" s="180"/>
      <c r="AQ16" s="179"/>
      <c r="AR16" s="179"/>
      <c r="AS16" s="179"/>
      <c r="AT16" s="179"/>
      <c r="AU16" s="179"/>
      <c r="AV16" s="179"/>
      <c r="AW16" s="179"/>
      <c r="AX16" s="179"/>
      <c r="AY16" s="180"/>
      <c r="AZ16" s="335">
        <v>2</v>
      </c>
      <c r="BA16" s="335">
        <v>2</v>
      </c>
      <c r="BB16" s="171">
        <f t="shared" si="2"/>
        <v>36</v>
      </c>
      <c r="BC16" s="180" t="s">
        <v>250</v>
      </c>
    </row>
    <row r="17" spans="1:55" s="2" customFormat="1" ht="17.25" customHeight="1" x14ac:dyDescent="0.25">
      <c r="A17" s="183" t="s">
        <v>173</v>
      </c>
      <c r="B17" s="184" t="s">
        <v>74</v>
      </c>
      <c r="C17" s="177">
        <f t="shared" si="0"/>
        <v>82</v>
      </c>
      <c r="D17" s="177">
        <f>SUM('План '!U28:W28)</f>
        <v>34</v>
      </c>
      <c r="E17" s="177">
        <f>SUM('План '!X28:Z28)</f>
        <v>48</v>
      </c>
      <c r="F17" s="179">
        <v>4</v>
      </c>
      <c r="G17" s="179"/>
      <c r="H17" s="179">
        <v>2</v>
      </c>
      <c r="I17" s="179">
        <v>2</v>
      </c>
      <c r="J17" s="179">
        <v>2</v>
      </c>
      <c r="K17" s="179">
        <v>2</v>
      </c>
      <c r="L17" s="179">
        <v>2</v>
      </c>
      <c r="M17" s="179">
        <v>2</v>
      </c>
      <c r="N17" s="179">
        <v>2</v>
      </c>
      <c r="O17" s="179">
        <v>2</v>
      </c>
      <c r="P17" s="179">
        <v>2</v>
      </c>
      <c r="Q17" s="179">
        <v>2</v>
      </c>
      <c r="R17" s="179">
        <v>2</v>
      </c>
      <c r="S17" s="179">
        <v>4</v>
      </c>
      <c r="T17" s="179">
        <v>4</v>
      </c>
      <c r="U17" s="180"/>
      <c r="V17" s="180"/>
      <c r="W17" s="181">
        <f>SUM('План '!V28)</f>
        <v>0</v>
      </c>
      <c r="X17" s="181">
        <f>SUM('План '!W28)</f>
        <v>0</v>
      </c>
      <c r="Y17" s="171">
        <f t="shared" si="1"/>
        <v>34</v>
      </c>
      <c r="Z17" s="180"/>
      <c r="AA17" s="182"/>
      <c r="AB17" s="179">
        <v>2</v>
      </c>
      <c r="AC17" s="179">
        <v>4</v>
      </c>
      <c r="AD17" s="179">
        <v>4</v>
      </c>
      <c r="AE17" s="179">
        <v>4</v>
      </c>
      <c r="AF17" s="179">
        <v>4</v>
      </c>
      <c r="AG17" s="179">
        <v>2</v>
      </c>
      <c r="AH17" s="179">
        <v>4</v>
      </c>
      <c r="AI17" s="179">
        <v>4</v>
      </c>
      <c r="AJ17" s="179">
        <v>4</v>
      </c>
      <c r="AK17" s="179">
        <v>4</v>
      </c>
      <c r="AL17" s="179">
        <v>4</v>
      </c>
      <c r="AM17" s="179">
        <v>2</v>
      </c>
      <c r="AN17" s="179">
        <v>6</v>
      </c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335"/>
      <c r="BA17" s="335"/>
      <c r="BB17" s="171">
        <f>SUM(AB17:BA17)</f>
        <v>48</v>
      </c>
      <c r="BC17" s="180" t="s">
        <v>252</v>
      </c>
    </row>
    <row r="18" spans="1:55" s="206" customFormat="1" ht="30.75" hidden="1" customHeight="1" x14ac:dyDescent="0.2">
      <c r="A18" s="183" t="s">
        <v>3</v>
      </c>
      <c r="B18" s="184" t="s">
        <v>169</v>
      </c>
      <c r="C18" s="177">
        <f t="shared" si="0"/>
        <v>0</v>
      </c>
      <c r="D18" s="177">
        <f>SUM('План '!U30:W30)</f>
        <v>0</v>
      </c>
      <c r="E18" s="177">
        <f>SUM('План '!X30:Z30)</f>
        <v>0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81">
        <f>SUM('План '!V30)</f>
        <v>0</v>
      </c>
      <c r="X18" s="181">
        <f>SUM('План '!W30)</f>
        <v>0</v>
      </c>
      <c r="Y18" s="171">
        <f t="shared" si="1"/>
        <v>0</v>
      </c>
      <c r="Z18" s="180"/>
      <c r="AA18" s="182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80"/>
      <c r="AQ18" s="179"/>
      <c r="AR18" s="179"/>
      <c r="AS18" s="179"/>
      <c r="AT18" s="179"/>
      <c r="AU18" s="179"/>
      <c r="AV18" s="179"/>
      <c r="AW18" s="179"/>
      <c r="AX18" s="179"/>
      <c r="AY18" s="180"/>
      <c r="AZ18" s="335"/>
      <c r="BA18" s="335"/>
      <c r="BB18" s="171">
        <f t="shared" si="2"/>
        <v>0</v>
      </c>
      <c r="BC18" s="180"/>
    </row>
    <row r="19" spans="1:55" s="2" customFormat="1" ht="30" hidden="1" customHeight="1" x14ac:dyDescent="0.25">
      <c r="A19" s="183" t="s">
        <v>20</v>
      </c>
      <c r="B19" s="184" t="s">
        <v>170</v>
      </c>
      <c r="C19" s="177">
        <f t="shared" si="0"/>
        <v>0</v>
      </c>
      <c r="D19" s="177">
        <f>SUM('План '!U31:W31)</f>
        <v>0</v>
      </c>
      <c r="E19" s="177">
        <f>SUM('План '!X31:Z31)</f>
        <v>0</v>
      </c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81">
        <f>SUM('План '!V31)</f>
        <v>0</v>
      </c>
      <c r="X19" s="181">
        <f>SUM('План '!W31)</f>
        <v>0</v>
      </c>
      <c r="Y19" s="171">
        <f t="shared" si="1"/>
        <v>0</v>
      </c>
      <c r="Z19" s="180"/>
      <c r="AA19" s="182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80"/>
      <c r="AQ19" s="179"/>
      <c r="AR19" s="179"/>
      <c r="AS19" s="179"/>
      <c r="AT19" s="179"/>
      <c r="AU19" s="179"/>
      <c r="AV19" s="179"/>
      <c r="AW19" s="179"/>
      <c r="AX19" s="179"/>
      <c r="AY19" s="180"/>
      <c r="AZ19" s="335"/>
      <c r="BA19" s="335"/>
      <c r="BB19" s="171">
        <f t="shared" si="2"/>
        <v>0</v>
      </c>
      <c r="BC19" s="180"/>
    </row>
    <row r="20" spans="1:55" s="206" customFormat="1" ht="15.75" hidden="1" customHeight="1" x14ac:dyDescent="0.2">
      <c r="A20" s="183" t="s">
        <v>4</v>
      </c>
      <c r="B20" s="184" t="s">
        <v>171</v>
      </c>
      <c r="C20" s="177">
        <f t="shared" si="0"/>
        <v>0</v>
      </c>
      <c r="D20" s="177">
        <f>SUM('План '!U32:W32)</f>
        <v>0</v>
      </c>
      <c r="E20" s="177">
        <f>SUM('План '!X32:Z32)</f>
        <v>36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80"/>
      <c r="V20" s="180"/>
      <c r="W20" s="181">
        <f>SUM('План '!V32)</f>
        <v>0</v>
      </c>
      <c r="X20" s="181">
        <f>SUM('План '!W32)</f>
        <v>0</v>
      </c>
      <c r="Y20" s="171">
        <f t="shared" si="1"/>
        <v>0</v>
      </c>
      <c r="Z20" s="180"/>
      <c r="AA20" s="182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335"/>
      <c r="BA20" s="335"/>
      <c r="BB20" s="171">
        <f t="shared" si="2"/>
        <v>0</v>
      </c>
      <c r="BC20" s="180"/>
    </row>
    <row r="21" spans="1:55" s="206" customFormat="1" ht="15.75" hidden="1" customHeight="1" x14ac:dyDescent="0.2">
      <c r="A21" s="183" t="s">
        <v>5</v>
      </c>
      <c r="B21" s="184" t="s">
        <v>172</v>
      </c>
      <c r="C21" s="177">
        <f t="shared" si="0"/>
        <v>0</v>
      </c>
      <c r="D21" s="177">
        <f>SUM('План '!U33:W33)</f>
        <v>0</v>
      </c>
      <c r="E21" s="177">
        <f>SUM('План '!X33:Z33)</f>
        <v>0</v>
      </c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81">
        <f>SUM('План '!V33)</f>
        <v>0</v>
      </c>
      <c r="X21" s="181">
        <f>SUM('План '!W33)</f>
        <v>0</v>
      </c>
      <c r="Y21" s="171">
        <f t="shared" si="1"/>
        <v>0</v>
      </c>
      <c r="Z21" s="180"/>
      <c r="AA21" s="182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80"/>
      <c r="AQ21" s="179"/>
      <c r="AR21" s="179"/>
      <c r="AS21" s="179"/>
      <c r="AT21" s="179"/>
      <c r="AU21" s="179"/>
      <c r="AV21" s="179"/>
      <c r="AW21" s="179"/>
      <c r="AX21" s="179"/>
      <c r="AY21" s="180"/>
      <c r="AZ21" s="335"/>
      <c r="BA21" s="335"/>
      <c r="BB21" s="171">
        <f t="shared" si="2"/>
        <v>0</v>
      </c>
      <c r="BC21" s="180"/>
    </row>
    <row r="22" spans="1:55" s="206" customFormat="1" ht="15.75" customHeight="1" x14ac:dyDescent="0.2">
      <c r="A22" s="183" t="s">
        <v>158</v>
      </c>
      <c r="B22" s="184" t="s">
        <v>159</v>
      </c>
      <c r="C22" s="177">
        <f t="shared" si="0"/>
        <v>36</v>
      </c>
      <c r="D22" s="177">
        <f>SUM('План '!U34:W34)</f>
        <v>0</v>
      </c>
      <c r="E22" s="177">
        <f>SUM('План '!X34:Z34)</f>
        <v>36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80"/>
      <c r="V22" s="180"/>
      <c r="W22" s="181">
        <f>SUM('План '!V34)</f>
        <v>0</v>
      </c>
      <c r="X22" s="181">
        <f>SUM('План '!W34)</f>
        <v>0</v>
      </c>
      <c r="Y22" s="171">
        <f t="shared" si="1"/>
        <v>0</v>
      </c>
      <c r="Z22" s="180"/>
      <c r="AA22" s="182"/>
      <c r="AB22" s="179">
        <v>2</v>
      </c>
      <c r="AC22" s="179">
        <v>4</v>
      </c>
      <c r="AD22" s="179">
        <v>2</v>
      </c>
      <c r="AE22" s="179">
        <v>4</v>
      </c>
      <c r="AF22" s="179">
        <v>2</v>
      </c>
      <c r="AG22" s="179">
        <v>4</v>
      </c>
      <c r="AH22" s="179">
        <v>2</v>
      </c>
      <c r="AI22" s="179">
        <v>4</v>
      </c>
      <c r="AJ22" s="179">
        <v>2</v>
      </c>
      <c r="AK22" s="179">
        <v>2</v>
      </c>
      <c r="AL22" s="179">
        <v>2</v>
      </c>
      <c r="AM22" s="179">
        <v>2</v>
      </c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335">
        <v>2</v>
      </c>
      <c r="BA22" s="335">
        <v>2</v>
      </c>
      <c r="BB22" s="171">
        <f t="shared" si="2"/>
        <v>36</v>
      </c>
      <c r="BC22" s="180" t="s">
        <v>250</v>
      </c>
    </row>
    <row r="23" spans="1:55" s="206" customFormat="1" ht="15.75" hidden="1" customHeight="1" x14ac:dyDescent="0.2">
      <c r="A23" s="183" t="s">
        <v>160</v>
      </c>
      <c r="B23" s="184" t="s">
        <v>175</v>
      </c>
      <c r="C23" s="177">
        <f t="shared" si="0"/>
        <v>0</v>
      </c>
      <c r="D23" s="177">
        <f>SUM('План '!U35:W35)</f>
        <v>0</v>
      </c>
      <c r="E23" s="177">
        <f>SUM('План '!X35:Z35)</f>
        <v>0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80"/>
      <c r="V23" s="180"/>
      <c r="W23" s="181">
        <f>SUM('План '!V35)</f>
        <v>0</v>
      </c>
      <c r="X23" s="181">
        <f>SUM('План '!W35)</f>
        <v>0</v>
      </c>
      <c r="Y23" s="171">
        <f t="shared" si="1"/>
        <v>0</v>
      </c>
      <c r="Z23" s="180"/>
      <c r="AA23" s="182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335"/>
      <c r="BA23" s="335"/>
      <c r="BB23" s="171">
        <f t="shared" si="2"/>
        <v>0</v>
      </c>
      <c r="BC23" s="180"/>
    </row>
    <row r="24" spans="1:55" s="2" customFormat="1" ht="28.5" customHeight="1" x14ac:dyDescent="0.25">
      <c r="A24" s="183" t="s">
        <v>174</v>
      </c>
      <c r="B24" s="184" t="s">
        <v>176</v>
      </c>
      <c r="C24" s="177">
        <f t="shared" si="0"/>
        <v>42</v>
      </c>
      <c r="D24" s="177">
        <f>SUM('План '!U36:W36)</f>
        <v>0</v>
      </c>
      <c r="E24" s="177">
        <f>SUM('План '!X36:Z36)</f>
        <v>42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  <c r="V24" s="180"/>
      <c r="W24" s="181">
        <f>SUM('План '!V36)</f>
        <v>0</v>
      </c>
      <c r="X24" s="181">
        <f>SUM('План '!W36)</f>
        <v>0</v>
      </c>
      <c r="Y24" s="171">
        <f t="shared" si="1"/>
        <v>0</v>
      </c>
      <c r="Z24" s="180"/>
      <c r="AA24" s="182"/>
      <c r="AB24" s="179">
        <v>4</v>
      </c>
      <c r="AC24" s="179">
        <v>2</v>
      </c>
      <c r="AD24" s="179">
        <v>4</v>
      </c>
      <c r="AE24" s="179">
        <v>2</v>
      </c>
      <c r="AF24" s="179">
        <v>4</v>
      </c>
      <c r="AG24" s="179">
        <v>2</v>
      </c>
      <c r="AH24" s="179">
        <v>4</v>
      </c>
      <c r="AI24" s="179">
        <v>2</v>
      </c>
      <c r="AJ24" s="179">
        <v>4</v>
      </c>
      <c r="AK24" s="179">
        <v>2</v>
      </c>
      <c r="AL24" s="179">
        <v>4</v>
      </c>
      <c r="AM24" s="179">
        <v>4</v>
      </c>
      <c r="AN24" s="179"/>
      <c r="AO24" s="179"/>
      <c r="AP24" s="180"/>
      <c r="AQ24" s="179"/>
      <c r="AR24" s="179"/>
      <c r="AS24" s="179"/>
      <c r="AT24" s="179"/>
      <c r="AU24" s="179"/>
      <c r="AV24" s="179"/>
      <c r="AW24" s="179"/>
      <c r="AX24" s="179"/>
      <c r="AY24" s="180"/>
      <c r="AZ24" s="335">
        <v>2</v>
      </c>
      <c r="BA24" s="335">
        <v>2</v>
      </c>
      <c r="BB24" s="171">
        <f t="shared" si="2"/>
        <v>42</v>
      </c>
      <c r="BC24" s="180" t="s">
        <v>250</v>
      </c>
    </row>
    <row r="25" spans="1:55" s="2" customFormat="1" ht="12.75" customHeight="1" x14ac:dyDescent="0.25">
      <c r="A25" s="183" t="s">
        <v>239</v>
      </c>
      <c r="B25" s="184" t="s">
        <v>240</v>
      </c>
      <c r="C25" s="177">
        <f t="shared" si="0"/>
        <v>44</v>
      </c>
      <c r="D25" s="177">
        <f>SUM('План '!U37:W37)</f>
        <v>0</v>
      </c>
      <c r="E25" s="177">
        <f>SUM('План '!X37:Z37)</f>
        <v>44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80"/>
      <c r="V25" s="180"/>
      <c r="W25" s="181">
        <f>SUM('План '!V37)</f>
        <v>0</v>
      </c>
      <c r="X25" s="181">
        <f>SUM('План '!W37)</f>
        <v>0</v>
      </c>
      <c r="Y25" s="171">
        <f t="shared" si="1"/>
        <v>0</v>
      </c>
      <c r="Z25" s="180"/>
      <c r="AA25" s="182"/>
      <c r="AB25" s="179">
        <v>4</v>
      </c>
      <c r="AC25" s="179">
        <v>2</v>
      </c>
      <c r="AD25" s="179">
        <v>4</v>
      </c>
      <c r="AE25" s="179">
        <v>2</v>
      </c>
      <c r="AF25" s="179">
        <v>4</v>
      </c>
      <c r="AG25" s="179">
        <v>2</v>
      </c>
      <c r="AH25" s="179">
        <v>4</v>
      </c>
      <c r="AI25" s="179">
        <v>2</v>
      </c>
      <c r="AJ25" s="179">
        <v>4</v>
      </c>
      <c r="AK25" s="179">
        <v>2</v>
      </c>
      <c r="AL25" s="179">
        <v>4</v>
      </c>
      <c r="AM25" s="179">
        <v>4</v>
      </c>
      <c r="AN25" s="179">
        <v>2</v>
      </c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335">
        <v>2</v>
      </c>
      <c r="BA25" s="335">
        <v>2</v>
      </c>
      <c r="BB25" s="171">
        <f t="shared" si="2"/>
        <v>44</v>
      </c>
      <c r="BC25" s="180"/>
    </row>
    <row r="26" spans="1:55" s="2" customFormat="1" ht="15.75" customHeight="1" x14ac:dyDescent="0.25">
      <c r="A26" s="183" t="s">
        <v>95</v>
      </c>
      <c r="B26" s="184" t="s">
        <v>8</v>
      </c>
      <c r="C26" s="177">
        <f t="shared" si="0"/>
        <v>108</v>
      </c>
      <c r="D26" s="177">
        <f>SUM('План '!U43:W43)</f>
        <v>0</v>
      </c>
      <c r="E26" s="177">
        <v>108</v>
      </c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80"/>
      <c r="V26" s="180"/>
      <c r="W26" s="181">
        <f>SUM('План '!V43)</f>
        <v>0</v>
      </c>
      <c r="X26" s="181">
        <f>SUM('План '!W43)</f>
        <v>0</v>
      </c>
      <c r="Y26" s="171">
        <f t="shared" si="1"/>
        <v>0</v>
      </c>
      <c r="Z26" s="180"/>
      <c r="AA26" s="182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>
        <v>36</v>
      </c>
      <c r="AP26" s="180">
        <v>36</v>
      </c>
      <c r="AQ26" s="179">
        <v>36</v>
      </c>
      <c r="AR26" s="179"/>
      <c r="AS26" s="179"/>
      <c r="AT26" s="179"/>
      <c r="AU26" s="179"/>
      <c r="AV26" s="179"/>
      <c r="AW26" s="179"/>
      <c r="AX26" s="179"/>
      <c r="AY26" s="180"/>
      <c r="AZ26" s="335"/>
      <c r="BA26" s="335"/>
      <c r="BB26" s="171">
        <f t="shared" ref="BB26" si="3">SUM(AB26:BA26)</f>
        <v>108</v>
      </c>
      <c r="BC26" s="180" t="s">
        <v>250</v>
      </c>
    </row>
    <row r="27" spans="1:55" s="2" customFormat="1" ht="57" customHeight="1" x14ac:dyDescent="0.25">
      <c r="A27" s="185" t="s">
        <v>45</v>
      </c>
      <c r="B27" s="186" t="s">
        <v>178</v>
      </c>
      <c r="C27" s="177">
        <f t="shared" si="0"/>
        <v>6</v>
      </c>
      <c r="D27" s="177">
        <f>SUM('План '!U44:W44)</f>
        <v>102</v>
      </c>
      <c r="E27" s="177">
        <f>SUM('План '!X44:Z44)</f>
        <v>164</v>
      </c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80"/>
      <c r="V27" s="180"/>
      <c r="W27" s="181"/>
      <c r="X27" s="181"/>
      <c r="Y27" s="171">
        <f t="shared" si="1"/>
        <v>0</v>
      </c>
      <c r="Z27" s="180"/>
      <c r="AA27" s="182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>
        <v>6</v>
      </c>
      <c r="AO27" s="179"/>
      <c r="AP27" s="180"/>
      <c r="AQ27" s="179"/>
      <c r="AR27" s="179"/>
      <c r="AS27" s="179"/>
      <c r="AT27" s="179"/>
      <c r="AU27" s="179"/>
      <c r="AV27" s="179"/>
      <c r="AW27" s="179"/>
      <c r="AX27" s="179"/>
      <c r="AY27" s="180"/>
      <c r="AZ27" s="335"/>
      <c r="BA27" s="335"/>
      <c r="BB27" s="171">
        <f t="shared" si="2"/>
        <v>6</v>
      </c>
      <c r="BC27" s="348" t="s">
        <v>251</v>
      </c>
    </row>
    <row r="28" spans="1:55" s="2" customFormat="1" ht="57.75" customHeight="1" x14ac:dyDescent="0.25">
      <c r="A28" s="183" t="s">
        <v>46</v>
      </c>
      <c r="B28" s="184" t="s">
        <v>179</v>
      </c>
      <c r="C28" s="177">
        <f t="shared" si="0"/>
        <v>92</v>
      </c>
      <c r="D28" s="177">
        <f>SUM('План '!U45:W45)</f>
        <v>42</v>
      </c>
      <c r="E28" s="177">
        <f>SUM('План '!X45:Z45)</f>
        <v>50</v>
      </c>
      <c r="F28" s="179">
        <v>6</v>
      </c>
      <c r="G28" s="179"/>
      <c r="H28" s="179"/>
      <c r="I28" s="179"/>
      <c r="J28" s="179">
        <v>4</v>
      </c>
      <c r="K28" s="179"/>
      <c r="L28" s="179">
        <v>2</v>
      </c>
      <c r="M28" s="179"/>
      <c r="N28" s="179">
        <v>4</v>
      </c>
      <c r="O28" s="179"/>
      <c r="P28" s="179">
        <v>4</v>
      </c>
      <c r="Q28" s="179">
        <v>6</v>
      </c>
      <c r="R28" s="179">
        <v>4</v>
      </c>
      <c r="S28" s="179">
        <v>2</v>
      </c>
      <c r="T28" s="179">
        <v>2</v>
      </c>
      <c r="U28" s="180">
        <v>4</v>
      </c>
      <c r="V28" s="180"/>
      <c r="W28" s="181">
        <f>SUM('План '!V45)</f>
        <v>2</v>
      </c>
      <c r="X28" s="181">
        <f>SUM('План '!W45)</f>
        <v>2</v>
      </c>
      <c r="Y28" s="171">
        <f t="shared" si="1"/>
        <v>42</v>
      </c>
      <c r="Z28" s="180"/>
      <c r="AA28" s="182"/>
      <c r="AB28" s="179">
        <v>4</v>
      </c>
      <c r="AC28" s="179">
        <v>2</v>
      </c>
      <c r="AD28" s="179">
        <v>4</v>
      </c>
      <c r="AE28" s="179">
        <v>2</v>
      </c>
      <c r="AF28" s="179">
        <v>4</v>
      </c>
      <c r="AG28" s="179">
        <v>2</v>
      </c>
      <c r="AH28" s="179">
        <v>4</v>
      </c>
      <c r="AI28" s="179">
        <v>2</v>
      </c>
      <c r="AJ28" s="179">
        <v>2</v>
      </c>
      <c r="AK28" s="179">
        <v>2</v>
      </c>
      <c r="AL28" s="179">
        <v>2</v>
      </c>
      <c r="AM28" s="179">
        <v>2</v>
      </c>
      <c r="AN28" s="179">
        <v>6</v>
      </c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335">
        <v>6</v>
      </c>
      <c r="BA28" s="335">
        <v>6</v>
      </c>
      <c r="BB28" s="171">
        <f t="shared" si="2"/>
        <v>50</v>
      </c>
      <c r="BC28" s="180" t="s">
        <v>252</v>
      </c>
    </row>
    <row r="29" spans="1:55" s="206" customFormat="1" ht="16.5" customHeight="1" x14ac:dyDescent="0.2">
      <c r="A29" s="183" t="s">
        <v>47</v>
      </c>
      <c r="B29" s="184" t="s">
        <v>7</v>
      </c>
      <c r="C29" s="177">
        <f t="shared" si="0"/>
        <v>60</v>
      </c>
      <c r="D29" s="177">
        <f>SUM('План '!U46:W46)</f>
        <v>60</v>
      </c>
      <c r="E29" s="177">
        <f>SUM('План '!X46:Z46)</f>
        <v>0</v>
      </c>
      <c r="F29" s="179">
        <v>6</v>
      </c>
      <c r="G29" s="179">
        <v>6</v>
      </c>
      <c r="H29" s="179">
        <v>6</v>
      </c>
      <c r="I29" s="179">
        <v>6</v>
      </c>
      <c r="J29" s="179">
        <v>6</v>
      </c>
      <c r="K29" s="179">
        <v>6</v>
      </c>
      <c r="L29" s="179">
        <v>6</v>
      </c>
      <c r="M29" s="179">
        <v>6</v>
      </c>
      <c r="N29" s="179">
        <v>6</v>
      </c>
      <c r="O29" s="179">
        <v>6</v>
      </c>
      <c r="P29" s="179"/>
      <c r="Q29" s="179"/>
      <c r="R29" s="179"/>
      <c r="S29" s="179"/>
      <c r="T29" s="179"/>
      <c r="U29" s="180"/>
      <c r="V29" s="180"/>
      <c r="W29" s="181">
        <f>SUM('План '!V46)</f>
        <v>0</v>
      </c>
      <c r="X29" s="181">
        <f>SUM('План '!W46)</f>
        <v>0</v>
      </c>
      <c r="Y29" s="171">
        <f t="shared" si="1"/>
        <v>60</v>
      </c>
      <c r="Z29" s="180" t="s">
        <v>250</v>
      </c>
      <c r="AA29" s="182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80"/>
      <c r="AZ29" s="335"/>
      <c r="BA29" s="335"/>
      <c r="BB29" s="171">
        <f t="shared" si="2"/>
        <v>0</v>
      </c>
      <c r="BC29" s="180"/>
    </row>
    <row r="30" spans="1:55" s="2" customFormat="1" ht="15.75" customHeight="1" x14ac:dyDescent="0.25">
      <c r="A30" s="183" t="s">
        <v>48</v>
      </c>
      <c r="B30" s="184" t="s">
        <v>8</v>
      </c>
      <c r="C30" s="177">
        <f t="shared" si="0"/>
        <v>108</v>
      </c>
      <c r="D30" s="177">
        <f>SUM('План '!U47:W47)</f>
        <v>0</v>
      </c>
      <c r="E30" s="177">
        <f>SUM('План '!X47:Z47)</f>
        <v>108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80"/>
      <c r="V30" s="180"/>
      <c r="W30" s="181">
        <f>SUM('План '!V47)</f>
        <v>0</v>
      </c>
      <c r="X30" s="181">
        <f>SUM('План '!W47)</f>
        <v>0</v>
      </c>
      <c r="Y30" s="171">
        <f t="shared" si="1"/>
        <v>0</v>
      </c>
      <c r="Z30" s="180"/>
      <c r="AA30" s="182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80"/>
      <c r="AQ30" s="179"/>
      <c r="AR30" s="179">
        <v>36</v>
      </c>
      <c r="AS30" s="179">
        <v>36</v>
      </c>
      <c r="AT30" s="179">
        <v>36</v>
      </c>
      <c r="AU30" s="179"/>
      <c r="AV30" s="179"/>
      <c r="AW30" s="179"/>
      <c r="AX30" s="179"/>
      <c r="AY30" s="180"/>
      <c r="AZ30" s="335"/>
      <c r="BA30" s="335"/>
      <c r="BB30" s="171">
        <f t="shared" si="2"/>
        <v>108</v>
      </c>
      <c r="BC30" s="180" t="s">
        <v>250</v>
      </c>
    </row>
    <row r="31" spans="1:55" s="2" customFormat="1" ht="54.75" customHeight="1" x14ac:dyDescent="0.25">
      <c r="A31" s="185" t="s">
        <v>180</v>
      </c>
      <c r="B31" s="186" t="s">
        <v>181</v>
      </c>
      <c r="C31" s="177">
        <f t="shared" si="0"/>
        <v>6</v>
      </c>
      <c r="D31" s="177">
        <f>SUM('План '!U49:W49)</f>
        <v>0</v>
      </c>
      <c r="E31" s="177">
        <f>SUM('План '!X49:Z49)</f>
        <v>290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80"/>
      <c r="V31" s="180"/>
      <c r="W31" s="181"/>
      <c r="X31" s="181"/>
      <c r="Y31" s="171">
        <f t="shared" si="1"/>
        <v>0</v>
      </c>
      <c r="Z31" s="180"/>
      <c r="AA31" s="182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>
        <v>6</v>
      </c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335"/>
      <c r="BA31" s="335"/>
      <c r="BB31" s="171">
        <f t="shared" si="2"/>
        <v>6</v>
      </c>
      <c r="BC31" s="348" t="s">
        <v>251</v>
      </c>
    </row>
    <row r="32" spans="1:55" s="206" customFormat="1" ht="46.5" customHeight="1" x14ac:dyDescent="0.2">
      <c r="A32" s="183" t="s">
        <v>98</v>
      </c>
      <c r="B32" s="184" t="s">
        <v>182</v>
      </c>
      <c r="C32" s="177">
        <f t="shared" si="0"/>
        <v>68</v>
      </c>
      <c r="D32" s="177">
        <f>SUM('План '!U50:W50)</f>
        <v>0</v>
      </c>
      <c r="E32" s="177">
        <f>SUM('План '!X50:Z50)</f>
        <v>68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80"/>
      <c r="V32" s="180"/>
      <c r="W32" s="181">
        <f>SUM('План '!V50)</f>
        <v>0</v>
      </c>
      <c r="X32" s="181">
        <f>SUM('План '!W50)</f>
        <v>0</v>
      </c>
      <c r="Y32" s="171">
        <f t="shared" si="1"/>
        <v>0</v>
      </c>
      <c r="Z32" s="180"/>
      <c r="AA32" s="182"/>
      <c r="AB32" s="179">
        <v>4</v>
      </c>
      <c r="AC32" s="179">
        <v>2</v>
      </c>
      <c r="AD32" s="179">
        <v>2</v>
      </c>
      <c r="AE32" s="179">
        <v>4</v>
      </c>
      <c r="AF32" s="179">
        <v>4</v>
      </c>
      <c r="AG32" s="179"/>
      <c r="AH32" s="179">
        <v>4</v>
      </c>
      <c r="AI32" s="179">
        <v>4</v>
      </c>
      <c r="AJ32" s="179">
        <v>4</v>
      </c>
      <c r="AK32" s="179">
        <v>8</v>
      </c>
      <c r="AL32" s="179">
        <v>6</v>
      </c>
      <c r="AM32" s="179">
        <v>8</v>
      </c>
      <c r="AN32" s="179">
        <v>6</v>
      </c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80"/>
      <c r="AZ32" s="335">
        <v>6</v>
      </c>
      <c r="BA32" s="335">
        <v>6</v>
      </c>
      <c r="BB32" s="171">
        <f t="shared" si="2"/>
        <v>68</v>
      </c>
      <c r="BC32" s="180" t="s">
        <v>252</v>
      </c>
    </row>
    <row r="33" spans="1:55" s="2" customFormat="1" ht="16.5" customHeight="1" x14ac:dyDescent="0.25">
      <c r="A33" s="183" t="s">
        <v>99</v>
      </c>
      <c r="B33" s="184" t="s">
        <v>7</v>
      </c>
      <c r="C33" s="177">
        <f t="shared" si="0"/>
        <v>72</v>
      </c>
      <c r="D33" s="177">
        <f>SUM('План '!U51:W51)</f>
        <v>0</v>
      </c>
      <c r="E33" s="177">
        <f>SUM('План '!X51:Z51)</f>
        <v>72</v>
      </c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80"/>
      <c r="V33" s="180"/>
      <c r="W33" s="181">
        <f>SUM('План '!V51)</f>
        <v>0</v>
      </c>
      <c r="X33" s="181">
        <f>SUM('План '!W51)</f>
        <v>0</v>
      </c>
      <c r="Y33" s="171">
        <f t="shared" si="1"/>
        <v>0</v>
      </c>
      <c r="Z33" s="180"/>
      <c r="AA33" s="182"/>
      <c r="AB33" s="179">
        <v>6</v>
      </c>
      <c r="AC33" s="179">
        <v>6</v>
      </c>
      <c r="AD33" s="179">
        <v>6</v>
      </c>
      <c r="AE33" s="179">
        <v>6</v>
      </c>
      <c r="AF33" s="179">
        <v>6</v>
      </c>
      <c r="AG33" s="179">
        <v>6</v>
      </c>
      <c r="AH33" s="179">
        <v>6</v>
      </c>
      <c r="AI33" s="179">
        <v>6</v>
      </c>
      <c r="AJ33" s="179">
        <v>6</v>
      </c>
      <c r="AK33" s="179">
        <v>6</v>
      </c>
      <c r="AL33" s="179">
        <v>6</v>
      </c>
      <c r="AM33" s="179">
        <v>6</v>
      </c>
      <c r="AN33" s="179"/>
      <c r="AO33" s="179"/>
      <c r="AP33" s="180"/>
      <c r="AQ33" s="179"/>
      <c r="AR33" s="179"/>
      <c r="AS33" s="179"/>
      <c r="AT33" s="179"/>
      <c r="AU33" s="179"/>
      <c r="AV33" s="179"/>
      <c r="AW33" s="179"/>
      <c r="AX33" s="179"/>
      <c r="AY33" s="180"/>
      <c r="AZ33" s="335"/>
      <c r="BA33" s="335"/>
      <c r="BB33" s="171">
        <f t="shared" si="2"/>
        <v>72</v>
      </c>
      <c r="BC33" s="180" t="s">
        <v>250</v>
      </c>
    </row>
    <row r="34" spans="1:55" s="4" customFormat="1" ht="13.5" customHeight="1" x14ac:dyDescent="0.15">
      <c r="A34" s="183" t="s">
        <v>100</v>
      </c>
      <c r="B34" s="184" t="s">
        <v>8</v>
      </c>
      <c r="C34" s="177">
        <f t="shared" si="0"/>
        <v>144</v>
      </c>
      <c r="D34" s="177">
        <f>SUM('План '!U52:W52)</f>
        <v>0</v>
      </c>
      <c r="E34" s="177">
        <f>SUM('План '!X52:Z52)</f>
        <v>144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73"/>
      <c r="V34" s="173"/>
      <c r="W34" s="181">
        <f>SUM('План '!V52)</f>
        <v>0</v>
      </c>
      <c r="X34" s="181">
        <f>SUM('План '!W52)</f>
        <v>0</v>
      </c>
      <c r="Y34" s="171">
        <f t="shared" si="1"/>
        <v>0</v>
      </c>
      <c r="Z34" s="180"/>
      <c r="AA34" s="175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>
        <v>36</v>
      </c>
      <c r="AV34" s="163">
        <v>36</v>
      </c>
      <c r="AW34" s="163">
        <v>36</v>
      </c>
      <c r="AX34" s="163">
        <v>36</v>
      </c>
      <c r="AY34" s="163"/>
      <c r="AZ34" s="334"/>
      <c r="BA34" s="334"/>
      <c r="BB34" s="171">
        <f>SUM(AB34:AY34)</f>
        <v>144</v>
      </c>
      <c r="BC34" s="180" t="s">
        <v>250</v>
      </c>
    </row>
    <row r="35" spans="1:55" s="4" customFormat="1" ht="13.5" customHeight="1" x14ac:dyDescent="0.15">
      <c r="A35" s="183"/>
      <c r="B35" s="184" t="s">
        <v>253</v>
      </c>
      <c r="C35" s="177">
        <v>36</v>
      </c>
      <c r="D35" s="177"/>
      <c r="E35" s="177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73"/>
      <c r="V35" s="173"/>
      <c r="W35" s="181"/>
      <c r="X35" s="181"/>
      <c r="Y35" s="171"/>
      <c r="Z35" s="180"/>
      <c r="AA35" s="175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>
        <v>36</v>
      </c>
      <c r="AZ35" s="334"/>
      <c r="BA35" s="334"/>
      <c r="BB35" s="171">
        <f>SUM(AB35:AY35)</f>
        <v>36</v>
      </c>
      <c r="BC35" s="180"/>
    </row>
    <row r="36" spans="1:55" s="4" customFormat="1" ht="13.5" customHeight="1" thickBot="1" x14ac:dyDescent="0.2">
      <c r="A36" s="349"/>
      <c r="B36" s="350"/>
      <c r="C36" s="351"/>
      <c r="D36" s="351"/>
      <c r="E36" s="351"/>
      <c r="F36" s="352">
        <f t="shared" ref="F36:X36" si="4">SUM(F4:F34)</f>
        <v>36</v>
      </c>
      <c r="G36" s="352">
        <f t="shared" si="4"/>
        <v>32</v>
      </c>
      <c r="H36" s="352">
        <f t="shared" si="4"/>
        <v>34</v>
      </c>
      <c r="I36" s="352">
        <f t="shared" si="4"/>
        <v>32</v>
      </c>
      <c r="J36" s="352">
        <f t="shared" si="4"/>
        <v>34</v>
      </c>
      <c r="K36" s="352">
        <f t="shared" si="4"/>
        <v>32</v>
      </c>
      <c r="L36" s="352">
        <f t="shared" si="4"/>
        <v>34</v>
      </c>
      <c r="M36" s="352">
        <f t="shared" si="4"/>
        <v>32</v>
      </c>
      <c r="N36" s="352">
        <f t="shared" si="4"/>
        <v>34</v>
      </c>
      <c r="O36" s="352">
        <f t="shared" si="4"/>
        <v>28</v>
      </c>
      <c r="P36" s="352">
        <f t="shared" si="4"/>
        <v>32</v>
      </c>
      <c r="Q36" s="352">
        <f t="shared" si="4"/>
        <v>32</v>
      </c>
      <c r="R36" s="352">
        <f t="shared" si="4"/>
        <v>32</v>
      </c>
      <c r="S36" s="352">
        <f t="shared" si="4"/>
        <v>32</v>
      </c>
      <c r="T36" s="352">
        <f t="shared" si="4"/>
        <v>32</v>
      </c>
      <c r="U36" s="352">
        <f t="shared" si="4"/>
        <v>32</v>
      </c>
      <c r="V36" s="352">
        <f t="shared" si="4"/>
        <v>32</v>
      </c>
      <c r="W36" s="352">
        <f t="shared" si="4"/>
        <v>30</v>
      </c>
      <c r="X36" s="352">
        <f t="shared" si="4"/>
        <v>30</v>
      </c>
      <c r="Y36" s="354">
        <f>SUM(F36:V36)</f>
        <v>552</v>
      </c>
      <c r="Z36" s="353"/>
      <c r="AA36" s="355"/>
      <c r="AB36" s="352">
        <f>SUM(AB4:AB35)</f>
        <v>32</v>
      </c>
      <c r="AC36" s="352">
        <f t="shared" ref="AC36:AY36" si="5">SUM(AC4:AC35)</f>
        <v>32</v>
      </c>
      <c r="AD36" s="352">
        <f t="shared" si="5"/>
        <v>32</v>
      </c>
      <c r="AE36" s="352">
        <f t="shared" si="5"/>
        <v>34</v>
      </c>
      <c r="AF36" s="352">
        <f t="shared" si="5"/>
        <v>34</v>
      </c>
      <c r="AG36" s="352">
        <f t="shared" si="5"/>
        <v>28</v>
      </c>
      <c r="AH36" s="352">
        <f t="shared" si="5"/>
        <v>34</v>
      </c>
      <c r="AI36" s="352">
        <f t="shared" si="5"/>
        <v>34</v>
      </c>
      <c r="AJ36" s="352">
        <f t="shared" si="5"/>
        <v>32</v>
      </c>
      <c r="AK36" s="352">
        <f t="shared" si="5"/>
        <v>32</v>
      </c>
      <c r="AL36" s="352">
        <f t="shared" si="5"/>
        <v>32</v>
      </c>
      <c r="AM36" s="352">
        <f t="shared" si="5"/>
        <v>32</v>
      </c>
      <c r="AN36" s="352">
        <f t="shared" si="5"/>
        <v>32</v>
      </c>
      <c r="AO36" s="352">
        <f t="shared" si="5"/>
        <v>36</v>
      </c>
      <c r="AP36" s="352">
        <f t="shared" si="5"/>
        <v>36</v>
      </c>
      <c r="AQ36" s="352">
        <f t="shared" si="5"/>
        <v>36</v>
      </c>
      <c r="AR36" s="352">
        <f t="shared" si="5"/>
        <v>36</v>
      </c>
      <c r="AS36" s="352">
        <f t="shared" si="5"/>
        <v>36</v>
      </c>
      <c r="AT36" s="352">
        <f t="shared" si="5"/>
        <v>36</v>
      </c>
      <c r="AU36" s="352">
        <f t="shared" si="5"/>
        <v>36</v>
      </c>
      <c r="AV36" s="352">
        <f t="shared" si="5"/>
        <v>36</v>
      </c>
      <c r="AW36" s="352">
        <f t="shared" si="5"/>
        <v>36</v>
      </c>
      <c r="AX36" s="352">
        <f t="shared" si="5"/>
        <v>36</v>
      </c>
      <c r="AY36" s="352">
        <f t="shared" si="5"/>
        <v>36</v>
      </c>
      <c r="AZ36" s="352">
        <f>SUM(AZ4:AZ34)</f>
        <v>24</v>
      </c>
      <c r="BA36" s="352">
        <f>SUM(BA4:BA34)</f>
        <v>24</v>
      </c>
      <c r="BB36" s="356"/>
      <c r="BC36" s="353"/>
    </row>
    <row r="37" spans="1:55" s="4" customFormat="1" ht="13.5" customHeight="1" x14ac:dyDescent="0.15">
      <c r="A37" s="214"/>
      <c r="B37" s="215" t="s">
        <v>97</v>
      </c>
      <c r="C37" s="319"/>
      <c r="D37" s="319"/>
      <c r="E37" s="319"/>
      <c r="F37" s="321"/>
      <c r="G37" s="321">
        <v>2</v>
      </c>
      <c r="H37" s="321">
        <v>2</v>
      </c>
      <c r="I37" s="321">
        <v>2</v>
      </c>
      <c r="J37" s="321">
        <v>2</v>
      </c>
      <c r="K37" s="321">
        <v>2</v>
      </c>
      <c r="L37" s="321">
        <v>2</v>
      </c>
      <c r="M37" s="321">
        <v>2</v>
      </c>
      <c r="N37" s="321"/>
      <c r="O37" s="321">
        <v>2</v>
      </c>
      <c r="P37" s="321">
        <v>2</v>
      </c>
      <c r="Q37" s="321">
        <v>2</v>
      </c>
      <c r="R37" s="321">
        <v>2</v>
      </c>
      <c r="S37" s="321">
        <v>2</v>
      </c>
      <c r="T37" s="321">
        <v>2</v>
      </c>
      <c r="U37" s="321">
        <v>2</v>
      </c>
      <c r="V37" s="321">
        <v>2</v>
      </c>
      <c r="W37" s="322"/>
      <c r="X37" s="322"/>
      <c r="Y37" s="323">
        <f>SUM(F37:X37)</f>
        <v>30</v>
      </c>
      <c r="Z37" s="200"/>
      <c r="AA37" s="324"/>
      <c r="AB37" s="321">
        <v>2</v>
      </c>
      <c r="AC37" s="321">
        <v>2</v>
      </c>
      <c r="AD37" s="321">
        <v>2</v>
      </c>
      <c r="AE37" s="321">
        <v>2</v>
      </c>
      <c r="AF37" s="321"/>
      <c r="AG37" s="321">
        <v>4</v>
      </c>
      <c r="AH37" s="321">
        <v>2</v>
      </c>
      <c r="AI37" s="321"/>
      <c r="AJ37" s="321">
        <v>2</v>
      </c>
      <c r="AK37" s="321">
        <v>2</v>
      </c>
      <c r="AL37" s="321">
        <v>2</v>
      </c>
      <c r="AM37" s="321">
        <v>2</v>
      </c>
      <c r="AN37" s="321">
        <v>2</v>
      </c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37"/>
      <c r="BA37" s="337"/>
      <c r="BB37" s="323">
        <f>SUM(AB37:AY37)</f>
        <v>24</v>
      </c>
      <c r="BC37" s="200"/>
    </row>
    <row r="38" spans="1:55" s="4" customFormat="1" ht="15.75" customHeight="1" x14ac:dyDescent="0.15">
      <c r="A38" s="188"/>
      <c r="B38" s="189" t="s">
        <v>77</v>
      </c>
      <c r="C38" s="177"/>
      <c r="D38" s="177"/>
      <c r="E38" s="177"/>
      <c r="F38" s="163"/>
      <c r="G38" s="163">
        <v>2</v>
      </c>
      <c r="H38" s="163"/>
      <c r="I38" s="163">
        <v>2</v>
      </c>
      <c r="J38" s="163"/>
      <c r="K38" s="163">
        <v>2</v>
      </c>
      <c r="L38" s="163"/>
      <c r="M38" s="163">
        <v>2</v>
      </c>
      <c r="N38" s="163">
        <v>2</v>
      </c>
      <c r="O38" s="163">
        <v>6</v>
      </c>
      <c r="P38" s="163">
        <v>2</v>
      </c>
      <c r="Q38" s="163">
        <v>2</v>
      </c>
      <c r="R38" s="163">
        <v>2</v>
      </c>
      <c r="S38" s="163">
        <v>2</v>
      </c>
      <c r="T38" s="163">
        <v>2</v>
      </c>
      <c r="U38" s="163">
        <v>2</v>
      </c>
      <c r="V38" s="163">
        <v>2</v>
      </c>
      <c r="W38" s="174"/>
      <c r="X38" s="174"/>
      <c r="Y38" s="171">
        <f>SUM(F38:X38)</f>
        <v>30</v>
      </c>
      <c r="Z38" s="173"/>
      <c r="AA38" s="175"/>
      <c r="AB38" s="163">
        <v>2</v>
      </c>
      <c r="AC38" s="163">
        <v>2</v>
      </c>
      <c r="AD38" s="163">
        <v>2</v>
      </c>
      <c r="AE38" s="163"/>
      <c r="AF38" s="163">
        <v>2</v>
      </c>
      <c r="AG38" s="163">
        <v>4</v>
      </c>
      <c r="AH38" s="163"/>
      <c r="AI38" s="163">
        <v>2</v>
      </c>
      <c r="AJ38" s="163">
        <v>2</v>
      </c>
      <c r="AK38" s="163">
        <v>2</v>
      </c>
      <c r="AL38" s="163">
        <v>2</v>
      </c>
      <c r="AM38" s="163">
        <v>2</v>
      </c>
      <c r="AN38" s="163">
        <v>2</v>
      </c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334"/>
      <c r="BA38" s="334"/>
      <c r="BB38" s="323">
        <f>SUM(AB38:AY38)</f>
        <v>24</v>
      </c>
      <c r="BC38" s="173"/>
    </row>
    <row r="39" spans="1:55" s="4" customFormat="1" ht="12.75" x14ac:dyDescent="0.2">
      <c r="A39" s="190" t="s">
        <v>21</v>
      </c>
      <c r="B39" s="191"/>
      <c r="C39" s="177">
        <f>SUM(C4:C38)</f>
        <v>1476</v>
      </c>
      <c r="D39" s="177"/>
      <c r="E39" s="177"/>
      <c r="F39" s="177">
        <f>F36+F37+F38</f>
        <v>36</v>
      </c>
      <c r="G39" s="177">
        <f t="shared" ref="G39:V39" si="6">G36+G37+G38</f>
        <v>36</v>
      </c>
      <c r="H39" s="177">
        <f t="shared" si="6"/>
        <v>36</v>
      </c>
      <c r="I39" s="177">
        <f t="shared" si="6"/>
        <v>36</v>
      </c>
      <c r="J39" s="177">
        <f t="shared" si="6"/>
        <v>36</v>
      </c>
      <c r="K39" s="177">
        <f t="shared" si="6"/>
        <v>36</v>
      </c>
      <c r="L39" s="177">
        <f t="shared" si="6"/>
        <v>36</v>
      </c>
      <c r="M39" s="177">
        <f t="shared" si="6"/>
        <v>36</v>
      </c>
      <c r="N39" s="177">
        <f t="shared" si="6"/>
        <v>36</v>
      </c>
      <c r="O39" s="177">
        <f t="shared" si="6"/>
        <v>36</v>
      </c>
      <c r="P39" s="177">
        <f t="shared" si="6"/>
        <v>36</v>
      </c>
      <c r="Q39" s="177">
        <f t="shared" si="6"/>
        <v>36</v>
      </c>
      <c r="R39" s="177">
        <f t="shared" si="6"/>
        <v>36</v>
      </c>
      <c r="S39" s="177">
        <f t="shared" si="6"/>
        <v>36</v>
      </c>
      <c r="T39" s="177">
        <f t="shared" si="6"/>
        <v>36</v>
      </c>
      <c r="U39" s="177">
        <f t="shared" si="6"/>
        <v>36</v>
      </c>
      <c r="V39" s="177">
        <f t="shared" si="6"/>
        <v>36</v>
      </c>
      <c r="W39" s="177">
        <f>SUM(W4:W34)</f>
        <v>30</v>
      </c>
      <c r="X39" s="177">
        <f>SUM(X4:X34)</f>
        <v>30</v>
      </c>
      <c r="Y39" s="177">
        <f>SUM(Y4:Y35)</f>
        <v>612</v>
      </c>
      <c r="Z39" s="345"/>
      <c r="AA39" s="177">
        <f>SUM(AA4:AA38)</f>
        <v>0</v>
      </c>
      <c r="AB39" s="177">
        <f>AB36+AB37+AB38</f>
        <v>36</v>
      </c>
      <c r="AC39" s="177">
        <f t="shared" ref="AC39:AY39" si="7">AC36+AC37+AC38</f>
        <v>36</v>
      </c>
      <c r="AD39" s="177">
        <f t="shared" si="7"/>
        <v>36</v>
      </c>
      <c r="AE39" s="177">
        <f t="shared" si="7"/>
        <v>36</v>
      </c>
      <c r="AF39" s="177">
        <f t="shared" si="7"/>
        <v>36</v>
      </c>
      <c r="AG39" s="177">
        <f t="shared" si="7"/>
        <v>36</v>
      </c>
      <c r="AH39" s="177">
        <f t="shared" si="7"/>
        <v>36</v>
      </c>
      <c r="AI39" s="177">
        <f t="shared" si="7"/>
        <v>36</v>
      </c>
      <c r="AJ39" s="177">
        <f t="shared" si="7"/>
        <v>36</v>
      </c>
      <c r="AK39" s="177">
        <f t="shared" si="7"/>
        <v>36</v>
      </c>
      <c r="AL39" s="177">
        <f t="shared" si="7"/>
        <v>36</v>
      </c>
      <c r="AM39" s="177">
        <f t="shared" si="7"/>
        <v>36</v>
      </c>
      <c r="AN39" s="177">
        <f t="shared" si="7"/>
        <v>36</v>
      </c>
      <c r="AO39" s="177">
        <f t="shared" si="7"/>
        <v>36</v>
      </c>
      <c r="AP39" s="177">
        <f t="shared" si="7"/>
        <v>36</v>
      </c>
      <c r="AQ39" s="177">
        <f t="shared" si="7"/>
        <v>36</v>
      </c>
      <c r="AR39" s="177">
        <f t="shared" si="7"/>
        <v>36</v>
      </c>
      <c r="AS39" s="177">
        <f t="shared" si="7"/>
        <v>36</v>
      </c>
      <c r="AT39" s="177">
        <f t="shared" si="7"/>
        <v>36</v>
      </c>
      <c r="AU39" s="177">
        <f t="shared" si="7"/>
        <v>36</v>
      </c>
      <c r="AV39" s="177">
        <f t="shared" si="7"/>
        <v>36</v>
      </c>
      <c r="AW39" s="177">
        <f t="shared" si="7"/>
        <v>36</v>
      </c>
      <c r="AX39" s="177">
        <f t="shared" si="7"/>
        <v>36</v>
      </c>
      <c r="AY39" s="177">
        <f t="shared" si="7"/>
        <v>36</v>
      </c>
      <c r="AZ39" s="177">
        <f>SUM(AZ4:AZ35)</f>
        <v>24</v>
      </c>
      <c r="BA39" s="177">
        <f>SUM(BA4:BA35)</f>
        <v>24</v>
      </c>
      <c r="BB39" s="171">
        <f>SUM(BB4:BB35)</f>
        <v>864</v>
      </c>
      <c r="BC39" s="345"/>
    </row>
    <row r="40" spans="1:55" s="4" customFormat="1" ht="12.75" x14ac:dyDescent="0.2">
      <c r="A40" s="192"/>
      <c r="B40" s="193"/>
      <c r="C40" s="194"/>
      <c r="D40" s="195"/>
      <c r="E40" s="19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34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346"/>
    </row>
    <row r="41" spans="1:55" x14ac:dyDescent="0.25">
      <c r="C41" s="194"/>
      <c r="D41" s="195"/>
      <c r="E41" s="195"/>
      <c r="V41" s="295"/>
      <c r="W41" s="296">
        <f>SUM(W4:W34)</f>
        <v>30</v>
      </c>
      <c r="X41" s="296">
        <f>SUM(X4:X34)</f>
        <v>30</v>
      </c>
      <c r="Y41" s="295"/>
      <c r="Z41" s="296"/>
      <c r="BB41" s="200"/>
      <c r="BC41" s="296"/>
    </row>
    <row r="42" spans="1:55" s="2" customFormat="1" x14ac:dyDescent="0.25">
      <c r="A42" s="453" t="s">
        <v>231</v>
      </c>
      <c r="B42" s="45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02"/>
      <c r="V42" s="217"/>
      <c r="W42" s="217"/>
      <c r="X42" s="217"/>
      <c r="Y42" s="203"/>
      <c r="Z42" s="342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04"/>
      <c r="AT42" s="204"/>
      <c r="AU42" s="204"/>
      <c r="AV42" s="204"/>
      <c r="AW42" s="204"/>
      <c r="AX42" s="217"/>
      <c r="AY42" s="217"/>
      <c r="AZ42" s="217"/>
      <c r="BA42" s="217"/>
      <c r="BB42" s="173"/>
      <c r="BC42" s="340"/>
    </row>
  </sheetData>
  <mergeCells count="2">
    <mergeCell ref="A1:B1"/>
    <mergeCell ref="A42:B42"/>
  </mergeCells>
  <printOptions horizontalCentered="1" verticalCentered="1"/>
  <pageMargins left="0" right="0" top="0" bottom="0" header="0.11811023622047245" footer="0.11811023622047245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"/>
  <sheetViews>
    <sheetView zoomScale="70" zoomScaleNormal="70" workbookViewId="0">
      <selection activeCell="B23" sqref="B23"/>
    </sheetView>
  </sheetViews>
  <sheetFormatPr defaultColWidth="12.5703125" defaultRowHeight="15" x14ac:dyDescent="0.25"/>
  <cols>
    <col min="1" max="1" width="5" style="56" customWidth="1"/>
    <col min="2" max="2" width="125.42578125" style="56" customWidth="1"/>
    <col min="257" max="257" width="9.85546875" customWidth="1"/>
    <col min="258" max="258" width="107.140625" customWidth="1"/>
    <col min="513" max="513" width="9.85546875" customWidth="1"/>
    <col min="514" max="514" width="107.140625" customWidth="1"/>
    <col min="769" max="769" width="9.85546875" customWidth="1"/>
    <col min="770" max="770" width="107.140625" customWidth="1"/>
    <col min="1025" max="1025" width="9.85546875" customWidth="1"/>
    <col min="1026" max="1026" width="107.140625" customWidth="1"/>
    <col min="1281" max="1281" width="9.85546875" customWidth="1"/>
    <col min="1282" max="1282" width="107.140625" customWidth="1"/>
    <col min="1537" max="1537" width="9.85546875" customWidth="1"/>
    <col min="1538" max="1538" width="107.140625" customWidth="1"/>
    <col min="1793" max="1793" width="9.85546875" customWidth="1"/>
    <col min="1794" max="1794" width="107.140625" customWidth="1"/>
    <col min="2049" max="2049" width="9.85546875" customWidth="1"/>
    <col min="2050" max="2050" width="107.140625" customWidth="1"/>
    <col min="2305" max="2305" width="9.85546875" customWidth="1"/>
    <col min="2306" max="2306" width="107.140625" customWidth="1"/>
    <col min="2561" max="2561" width="9.85546875" customWidth="1"/>
    <col min="2562" max="2562" width="107.140625" customWidth="1"/>
    <col min="2817" max="2817" width="9.85546875" customWidth="1"/>
    <col min="2818" max="2818" width="107.140625" customWidth="1"/>
    <col min="3073" max="3073" width="9.85546875" customWidth="1"/>
    <col min="3074" max="3074" width="107.140625" customWidth="1"/>
    <col min="3329" max="3329" width="9.85546875" customWidth="1"/>
    <col min="3330" max="3330" width="107.140625" customWidth="1"/>
    <col min="3585" max="3585" width="9.85546875" customWidth="1"/>
    <col min="3586" max="3586" width="107.140625" customWidth="1"/>
    <col min="3841" max="3841" width="9.85546875" customWidth="1"/>
    <col min="3842" max="3842" width="107.140625" customWidth="1"/>
    <col min="4097" max="4097" width="9.85546875" customWidth="1"/>
    <col min="4098" max="4098" width="107.140625" customWidth="1"/>
    <col min="4353" max="4353" width="9.85546875" customWidth="1"/>
    <col min="4354" max="4354" width="107.140625" customWidth="1"/>
    <col min="4609" max="4609" width="9.85546875" customWidth="1"/>
    <col min="4610" max="4610" width="107.140625" customWidth="1"/>
    <col min="4865" max="4865" width="9.85546875" customWidth="1"/>
    <col min="4866" max="4866" width="107.140625" customWidth="1"/>
    <col min="5121" max="5121" width="9.85546875" customWidth="1"/>
    <col min="5122" max="5122" width="107.140625" customWidth="1"/>
    <col min="5377" max="5377" width="9.85546875" customWidth="1"/>
    <col min="5378" max="5378" width="107.140625" customWidth="1"/>
    <col min="5633" max="5633" width="9.85546875" customWidth="1"/>
    <col min="5634" max="5634" width="107.140625" customWidth="1"/>
    <col min="5889" max="5889" width="9.85546875" customWidth="1"/>
    <col min="5890" max="5890" width="107.140625" customWidth="1"/>
    <col min="6145" max="6145" width="9.85546875" customWidth="1"/>
    <col min="6146" max="6146" width="107.140625" customWidth="1"/>
    <col min="6401" max="6401" width="9.85546875" customWidth="1"/>
    <col min="6402" max="6402" width="107.140625" customWidth="1"/>
    <col min="6657" max="6657" width="9.85546875" customWidth="1"/>
    <col min="6658" max="6658" width="107.140625" customWidth="1"/>
    <col min="6913" max="6913" width="9.85546875" customWidth="1"/>
    <col min="6914" max="6914" width="107.140625" customWidth="1"/>
    <col min="7169" max="7169" width="9.85546875" customWidth="1"/>
    <col min="7170" max="7170" width="107.140625" customWidth="1"/>
    <col min="7425" max="7425" width="9.85546875" customWidth="1"/>
    <col min="7426" max="7426" width="107.140625" customWidth="1"/>
    <col min="7681" max="7681" width="9.85546875" customWidth="1"/>
    <col min="7682" max="7682" width="107.140625" customWidth="1"/>
    <col min="7937" max="7937" width="9.85546875" customWidth="1"/>
    <col min="7938" max="7938" width="107.140625" customWidth="1"/>
    <col min="8193" max="8193" width="9.85546875" customWidth="1"/>
    <col min="8194" max="8194" width="107.140625" customWidth="1"/>
    <col min="8449" max="8449" width="9.85546875" customWidth="1"/>
    <col min="8450" max="8450" width="107.140625" customWidth="1"/>
    <col min="8705" max="8705" width="9.85546875" customWidth="1"/>
    <col min="8706" max="8706" width="107.140625" customWidth="1"/>
    <col min="8961" max="8961" width="9.85546875" customWidth="1"/>
    <col min="8962" max="8962" width="107.140625" customWidth="1"/>
    <col min="9217" max="9217" width="9.85546875" customWidth="1"/>
    <col min="9218" max="9218" width="107.140625" customWidth="1"/>
    <col min="9473" max="9473" width="9.85546875" customWidth="1"/>
    <col min="9474" max="9474" width="107.140625" customWidth="1"/>
    <col min="9729" max="9729" width="9.85546875" customWidth="1"/>
    <col min="9730" max="9730" width="107.140625" customWidth="1"/>
    <col min="9985" max="9985" width="9.85546875" customWidth="1"/>
    <col min="9986" max="9986" width="107.140625" customWidth="1"/>
    <col min="10241" max="10241" width="9.85546875" customWidth="1"/>
    <col min="10242" max="10242" width="107.140625" customWidth="1"/>
    <col min="10497" max="10497" width="9.85546875" customWidth="1"/>
    <col min="10498" max="10498" width="107.140625" customWidth="1"/>
    <col min="10753" max="10753" width="9.85546875" customWidth="1"/>
    <col min="10754" max="10754" width="107.140625" customWidth="1"/>
    <col min="11009" max="11009" width="9.85546875" customWidth="1"/>
    <col min="11010" max="11010" width="107.140625" customWidth="1"/>
    <col min="11265" max="11265" width="9.85546875" customWidth="1"/>
    <col min="11266" max="11266" width="107.140625" customWidth="1"/>
    <col min="11521" max="11521" width="9.85546875" customWidth="1"/>
    <col min="11522" max="11522" width="107.140625" customWidth="1"/>
    <col min="11777" max="11777" width="9.85546875" customWidth="1"/>
    <col min="11778" max="11778" width="107.140625" customWidth="1"/>
    <col min="12033" max="12033" width="9.85546875" customWidth="1"/>
    <col min="12034" max="12034" width="107.140625" customWidth="1"/>
    <col min="12289" max="12289" width="9.85546875" customWidth="1"/>
    <col min="12290" max="12290" width="107.140625" customWidth="1"/>
    <col min="12545" max="12545" width="9.85546875" customWidth="1"/>
    <col min="12546" max="12546" width="107.140625" customWidth="1"/>
    <col min="12801" max="12801" width="9.85546875" customWidth="1"/>
    <col min="12802" max="12802" width="107.140625" customWidth="1"/>
    <col min="13057" max="13057" width="9.85546875" customWidth="1"/>
    <col min="13058" max="13058" width="107.140625" customWidth="1"/>
    <col min="13313" max="13313" width="9.85546875" customWidth="1"/>
    <col min="13314" max="13314" width="107.140625" customWidth="1"/>
    <col min="13569" max="13569" width="9.85546875" customWidth="1"/>
    <col min="13570" max="13570" width="107.140625" customWidth="1"/>
    <col min="13825" max="13825" width="9.85546875" customWidth="1"/>
    <col min="13826" max="13826" width="107.140625" customWidth="1"/>
    <col min="14081" max="14081" width="9.85546875" customWidth="1"/>
    <col min="14082" max="14082" width="107.140625" customWidth="1"/>
    <col min="14337" max="14337" width="9.85546875" customWidth="1"/>
    <col min="14338" max="14338" width="107.140625" customWidth="1"/>
    <col min="14593" max="14593" width="9.85546875" customWidth="1"/>
    <col min="14594" max="14594" width="107.140625" customWidth="1"/>
    <col min="14849" max="14849" width="9.85546875" customWidth="1"/>
    <col min="14850" max="14850" width="107.140625" customWidth="1"/>
    <col min="15105" max="15105" width="9.85546875" customWidth="1"/>
    <col min="15106" max="15106" width="107.140625" customWidth="1"/>
    <col min="15361" max="15361" width="9.85546875" customWidth="1"/>
    <col min="15362" max="15362" width="107.140625" customWidth="1"/>
    <col min="15617" max="15617" width="9.85546875" customWidth="1"/>
    <col min="15618" max="15618" width="107.140625" customWidth="1"/>
    <col min="15873" max="15873" width="9.85546875" customWidth="1"/>
    <col min="15874" max="15874" width="107.140625" customWidth="1"/>
    <col min="16129" max="16129" width="9.85546875" customWidth="1"/>
    <col min="16130" max="16130" width="107.140625" customWidth="1"/>
  </cols>
  <sheetData>
    <row r="1" spans="1:2" s="1" customFormat="1" ht="44.25" customHeight="1" x14ac:dyDescent="0.15">
      <c r="A1" s="57" t="s">
        <v>41</v>
      </c>
      <c r="B1" s="57" t="s">
        <v>42</v>
      </c>
    </row>
    <row r="2" spans="1:2" ht="228" customHeight="1" x14ac:dyDescent="0.25">
      <c r="A2" s="454" t="s">
        <v>184</v>
      </c>
      <c r="B2" s="454"/>
    </row>
    <row r="3" spans="1:2" ht="124.9" customHeight="1" x14ac:dyDescent="0.25">
      <c r="A3" s="366" t="s">
        <v>185</v>
      </c>
      <c r="B3" s="366"/>
    </row>
    <row r="4" spans="1:2" ht="86.45" customHeight="1" x14ac:dyDescent="0.25">
      <c r="A4" s="366" t="s">
        <v>186</v>
      </c>
      <c r="B4" s="366"/>
    </row>
    <row r="5" spans="1:2" ht="67.900000000000006" customHeight="1" x14ac:dyDescent="0.25">
      <c r="A5" s="366" t="s">
        <v>187</v>
      </c>
      <c r="B5" s="455"/>
    </row>
  </sheetData>
  <mergeCells count="4">
    <mergeCell ref="A2:B2"/>
    <mergeCell ref="A3:B3"/>
    <mergeCell ref="A4:B4"/>
    <mergeCell ref="A5:B5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</vt:lpstr>
      <vt:lpstr>график УП</vt:lpstr>
      <vt:lpstr>План </vt:lpstr>
      <vt:lpstr>КУГ 1</vt:lpstr>
      <vt:lpstr>КУГ 2</vt:lpstr>
      <vt:lpstr>ОК и ПК</vt:lpstr>
      <vt:lpstr>'КУГ 1'!Область_печати</vt:lpstr>
      <vt:lpstr>'КУГ 2'!Область_печати</vt:lpstr>
      <vt:lpstr>'ОК и ПК'!Область_печати</vt:lpstr>
      <vt:lpstr>'План '!Область_печати</vt:lpstr>
    </vt:vector>
  </TitlesOfParts>
  <Company>ТПТТ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2025-09-09T12:15:05Z</cp:lastPrinted>
  <dcterms:created xsi:type="dcterms:W3CDTF">2017-04-21T08:11:50Z</dcterms:created>
  <dcterms:modified xsi:type="dcterms:W3CDTF">2025-10-24T07:32:24Z</dcterms:modified>
</cp:coreProperties>
</file>